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J52" i="3" l="1"/>
  <c r="K34" i="2"/>
  <c r="G29" i="4" l="1"/>
  <c r="G31" i="2"/>
  <c r="H31" i="2"/>
  <c r="D115" i="2" l="1"/>
  <c r="E115" i="2"/>
  <c r="F115" i="2"/>
  <c r="G115" i="2"/>
  <c r="J103" i="2"/>
  <c r="I74" i="2"/>
  <c r="J83" i="2"/>
  <c r="J82" i="2"/>
  <c r="K35" i="2"/>
  <c r="J35" i="2"/>
  <c r="H59" i="3" l="1"/>
  <c r="J69" i="2" l="1"/>
  <c r="H97" i="2" l="1"/>
  <c r="K35" i="3" l="1"/>
  <c r="D57" i="3"/>
  <c r="I44" i="3"/>
  <c r="J120" i="2"/>
  <c r="I115" i="2"/>
  <c r="I108" i="2" s="1"/>
  <c r="H115" i="2"/>
  <c r="I56" i="2"/>
  <c r="H56" i="2"/>
  <c r="G24" i="4" l="1"/>
  <c r="G23" i="4" s="1"/>
  <c r="G22" i="4" s="1"/>
  <c r="G28" i="4"/>
  <c r="G27" i="4" s="1"/>
  <c r="D24" i="4"/>
  <c r="D23" i="4" s="1"/>
  <c r="D22" i="4" s="1"/>
  <c r="D29" i="4"/>
  <c r="D28" i="4" s="1"/>
  <c r="D27" i="4" s="1"/>
  <c r="J128" i="2"/>
  <c r="H67" i="2"/>
  <c r="H66" i="2" s="1"/>
  <c r="H65" i="2" s="1"/>
  <c r="G67" i="2"/>
  <c r="G66" i="2" s="1"/>
  <c r="G65" i="2" s="1"/>
  <c r="I39" i="2"/>
  <c r="G39" i="2"/>
  <c r="F39" i="2"/>
  <c r="D39" i="2"/>
  <c r="J42" i="2"/>
  <c r="K79" i="2"/>
  <c r="J79" i="2"/>
  <c r="L27" i="2"/>
  <c r="K27" i="2"/>
  <c r="J27" i="2"/>
  <c r="L41" i="3"/>
  <c r="K41" i="3"/>
  <c r="J41" i="3"/>
  <c r="H38" i="3"/>
  <c r="G38" i="3"/>
  <c r="E38" i="3"/>
  <c r="D38" i="3"/>
  <c r="I97" i="2"/>
  <c r="L35" i="3"/>
  <c r="G18" i="3"/>
  <c r="J101" i="2"/>
  <c r="J90" i="2"/>
  <c r="L29" i="2"/>
  <c r="K29" i="2"/>
  <c r="J29" i="2"/>
  <c r="J107" i="2"/>
  <c r="G97" i="2"/>
  <c r="G96" i="2" s="1"/>
  <c r="J89" i="2"/>
  <c r="G56" i="2"/>
  <c r="H31" i="3"/>
  <c r="G31" i="3"/>
  <c r="E31" i="3"/>
  <c r="D31" i="3"/>
  <c r="D25" i="3"/>
  <c r="J35" i="3"/>
  <c r="I105" i="2"/>
  <c r="I102" i="2" s="1"/>
  <c r="H105" i="2"/>
  <c r="H102" i="2" s="1"/>
  <c r="G105" i="2"/>
  <c r="G102" i="2" s="1"/>
  <c r="F105" i="2"/>
  <c r="F102" i="2" s="1"/>
  <c r="E105" i="2"/>
  <c r="E102" i="2" s="1"/>
  <c r="D105" i="2"/>
  <c r="D102" i="2" s="1"/>
  <c r="H96" i="2"/>
  <c r="K24" i="3"/>
  <c r="J24" i="3"/>
  <c r="E13" i="2" l="1"/>
  <c r="G13" i="2"/>
  <c r="D18" i="3" l="1"/>
  <c r="F18" i="3"/>
  <c r="G47" i="3"/>
  <c r="I20" i="3"/>
  <c r="H20" i="3"/>
  <c r="G20" i="3"/>
  <c r="F20" i="3"/>
  <c r="E20" i="3"/>
  <c r="D20" i="3"/>
  <c r="L130" i="2"/>
  <c r="K130" i="2"/>
  <c r="J130" i="2"/>
  <c r="L129" i="2"/>
  <c r="K129" i="2"/>
  <c r="J129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17" i="2"/>
  <c r="K117" i="2"/>
  <c r="J117" i="2"/>
  <c r="L116" i="2"/>
  <c r="K116" i="2"/>
  <c r="J116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06" i="2"/>
  <c r="K106" i="2"/>
  <c r="J106" i="2"/>
  <c r="L105" i="2"/>
  <c r="K105" i="2"/>
  <c r="J105" i="2"/>
  <c r="L102" i="2"/>
  <c r="K102" i="2"/>
  <c r="J102" i="2"/>
  <c r="L99" i="2"/>
  <c r="K99" i="2"/>
  <c r="J99" i="2"/>
  <c r="L98" i="2"/>
  <c r="K98" i="2"/>
  <c r="J98" i="2"/>
  <c r="L94" i="2"/>
  <c r="K94" i="2"/>
  <c r="J94" i="2"/>
  <c r="L93" i="2"/>
  <c r="K93" i="2"/>
  <c r="J93" i="2"/>
  <c r="L92" i="2"/>
  <c r="K92" i="2"/>
  <c r="J92" i="2"/>
  <c r="L86" i="2"/>
  <c r="K86" i="2"/>
  <c r="J86" i="2"/>
  <c r="L84" i="2"/>
  <c r="K84" i="2"/>
  <c r="J84" i="2"/>
  <c r="L80" i="2"/>
  <c r="K80" i="2"/>
  <c r="J80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L73" i="2"/>
  <c r="K73" i="2"/>
  <c r="J73" i="2"/>
  <c r="L72" i="2"/>
  <c r="L71" i="2"/>
  <c r="L70" i="2"/>
  <c r="L68" i="2"/>
  <c r="K68" i="2"/>
  <c r="J68" i="2"/>
  <c r="L67" i="2"/>
  <c r="L66" i="2"/>
  <c r="L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L59" i="2"/>
  <c r="L58" i="2"/>
  <c r="K58" i="2"/>
  <c r="J58" i="2"/>
  <c r="L57" i="2"/>
  <c r="K57" i="2"/>
  <c r="J57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3" i="2"/>
  <c r="K43" i="2"/>
  <c r="J43" i="2"/>
  <c r="L41" i="2"/>
  <c r="K41" i="2"/>
  <c r="J41" i="2"/>
  <c r="L40" i="2"/>
  <c r="K40" i="2"/>
  <c r="J40" i="2"/>
  <c r="K39" i="2"/>
  <c r="L38" i="2"/>
  <c r="K38" i="2"/>
  <c r="J38" i="2"/>
  <c r="L37" i="2"/>
  <c r="K37" i="2"/>
  <c r="J37" i="2"/>
  <c r="K36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7" i="4"/>
  <c r="D7" i="4"/>
  <c r="L37" i="3"/>
  <c r="K37" i="3"/>
  <c r="J37" i="3"/>
  <c r="H36" i="3"/>
  <c r="G36" i="3"/>
  <c r="F36" i="3"/>
  <c r="L36" i="3" s="1"/>
  <c r="E36" i="3"/>
  <c r="K36" i="3" s="1"/>
  <c r="D36" i="3"/>
  <c r="J36" i="3" s="1"/>
  <c r="L60" i="3"/>
  <c r="K60" i="3"/>
  <c r="J60" i="3"/>
  <c r="I59" i="3"/>
  <c r="K59" i="3"/>
  <c r="G59" i="3"/>
  <c r="J59" i="3" s="1"/>
  <c r="F59" i="3"/>
  <c r="E59" i="3"/>
  <c r="D59" i="3"/>
  <c r="L58" i="3"/>
  <c r="K58" i="3"/>
  <c r="J58" i="3"/>
  <c r="I57" i="3"/>
  <c r="H57" i="3"/>
  <c r="G57" i="3"/>
  <c r="J57" i="3" s="1"/>
  <c r="F57" i="3"/>
  <c r="L57" i="3" s="1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L47" i="3" s="1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J47" i="3" l="1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7" i="2"/>
  <c r="F96" i="2" s="1"/>
  <c r="E97" i="2"/>
  <c r="E96" i="2" s="1"/>
  <c r="D97" i="2"/>
  <c r="D96" i="2" s="1"/>
  <c r="F108" i="2"/>
  <c r="E108" i="2"/>
  <c r="D108" i="2"/>
  <c r="I91" i="2"/>
  <c r="I87" i="2" s="1"/>
  <c r="H91" i="2"/>
  <c r="H87" i="2" s="1"/>
  <c r="G91" i="2"/>
  <c r="G87" i="2" s="1"/>
  <c r="F91" i="2"/>
  <c r="F87" i="2" s="1"/>
  <c r="E91" i="2"/>
  <c r="E87" i="2" s="1"/>
  <c r="D91" i="2"/>
  <c r="D87" i="2" s="1"/>
  <c r="H74" i="2"/>
  <c r="G74" i="2"/>
  <c r="E74" i="2"/>
  <c r="D74" i="2"/>
  <c r="H72" i="2"/>
  <c r="G72" i="2"/>
  <c r="E72" i="2"/>
  <c r="E71" i="2" s="1"/>
  <c r="E70" i="2" s="1"/>
  <c r="D72" i="2"/>
  <c r="D71" i="2" s="1"/>
  <c r="D70" i="2" s="1"/>
  <c r="E67" i="2"/>
  <c r="D67" i="2"/>
  <c r="H60" i="2"/>
  <c r="G60" i="2"/>
  <c r="G59" i="2" s="1"/>
  <c r="E60" i="2"/>
  <c r="E59" i="2" s="1"/>
  <c r="D60" i="2"/>
  <c r="D59" i="2" s="1"/>
  <c r="F56" i="2"/>
  <c r="E56" i="2"/>
  <c r="D56" i="2"/>
  <c r="I53" i="2"/>
  <c r="I52" i="2" s="1"/>
  <c r="H53" i="2"/>
  <c r="H52" i="2" s="1"/>
  <c r="G53" i="2"/>
  <c r="G52" i="2" s="1"/>
  <c r="F53" i="2"/>
  <c r="F52" i="2" s="1"/>
  <c r="E53" i="2"/>
  <c r="E52" i="2" s="1"/>
  <c r="D53" i="2"/>
  <c r="H45" i="2"/>
  <c r="G45" i="2"/>
  <c r="E45" i="2"/>
  <c r="D45" i="2"/>
  <c r="F36" i="2"/>
  <c r="D36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H18" i="2" l="1"/>
  <c r="K18" i="2" s="1"/>
  <c r="K19" i="2"/>
  <c r="D52" i="2"/>
  <c r="D51" i="2" s="1"/>
  <c r="F51" i="2"/>
  <c r="E51" i="2"/>
  <c r="L53" i="2"/>
  <c r="J53" i="2"/>
  <c r="E66" i="2"/>
  <c r="E65" i="2" s="1"/>
  <c r="K67" i="2"/>
  <c r="D66" i="2"/>
  <c r="D65" i="2" s="1"/>
  <c r="J67" i="2"/>
  <c r="K53" i="2"/>
  <c r="K25" i="3"/>
  <c r="K74" i="2"/>
  <c r="J74" i="2"/>
  <c r="K87" i="2"/>
  <c r="K91" i="2"/>
  <c r="H59" i="2"/>
  <c r="K59" i="2" s="1"/>
  <c r="K60" i="2"/>
  <c r="J59" i="2"/>
  <c r="J60" i="2"/>
  <c r="K56" i="2"/>
  <c r="K45" i="2"/>
  <c r="J45" i="2"/>
  <c r="L25" i="3"/>
  <c r="L9" i="3"/>
  <c r="K9" i="3"/>
  <c r="J9" i="3"/>
  <c r="L108" i="2"/>
  <c r="L115" i="2"/>
  <c r="H108" i="2"/>
  <c r="K108" i="2" s="1"/>
  <c r="K115" i="2"/>
  <c r="G108" i="2"/>
  <c r="J108" i="2" s="1"/>
  <c r="J115" i="2"/>
  <c r="I96" i="2"/>
  <c r="L96" i="2" s="1"/>
  <c r="L97" i="2"/>
  <c r="K96" i="2"/>
  <c r="K97" i="2"/>
  <c r="J96" i="2"/>
  <c r="J97" i="2"/>
  <c r="L87" i="2"/>
  <c r="L91" i="2"/>
  <c r="J87" i="2"/>
  <c r="J91" i="2"/>
  <c r="H71" i="2"/>
  <c r="K72" i="2"/>
  <c r="G71" i="2"/>
  <c r="J72" i="2"/>
  <c r="L56" i="2"/>
  <c r="J56" i="2"/>
  <c r="I36" i="2"/>
  <c r="L36" i="2" s="1"/>
  <c r="L39" i="2"/>
  <c r="G36" i="2"/>
  <c r="J36" i="2" s="1"/>
  <c r="J39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K65" i="2" l="1"/>
  <c r="K66" i="2"/>
  <c r="J65" i="2"/>
  <c r="J66" i="2"/>
  <c r="F7" i="3"/>
  <c r="F62" i="3" s="1"/>
  <c r="I7" i="3"/>
  <c r="L31" i="3"/>
  <c r="G7" i="3"/>
  <c r="G62" i="3" s="1"/>
  <c r="H51" i="2"/>
  <c r="K51" i="2" s="1"/>
  <c r="K52" i="2"/>
  <c r="J31" i="3"/>
  <c r="J25" i="3"/>
  <c r="H70" i="2"/>
  <c r="K70" i="2" s="1"/>
  <c r="K71" i="2"/>
  <c r="G70" i="2"/>
  <c r="J70" i="2" s="1"/>
  <c r="J71" i="2"/>
  <c r="I51" i="2"/>
  <c r="L51" i="2" s="1"/>
  <c r="L52" i="2"/>
  <c r="G51" i="2"/>
  <c r="J51" i="2" s="1"/>
  <c r="J52" i="2"/>
  <c r="J18" i="3"/>
  <c r="J20" i="3"/>
  <c r="L18" i="3"/>
  <c r="L20" i="3"/>
  <c r="H7" i="3"/>
  <c r="H62" i="3" s="1"/>
  <c r="E44" i="3"/>
  <c r="E7" i="3" s="1"/>
  <c r="D44" i="3"/>
  <c r="D7" i="3" s="1"/>
  <c r="J38" i="3"/>
  <c r="K44" i="3" l="1"/>
  <c r="J44" i="3"/>
  <c r="D62" i="3"/>
  <c r="L7" i="3"/>
  <c r="I62" i="3"/>
  <c r="K38" i="3"/>
  <c r="J7" i="3" l="1"/>
  <c r="K7" i="3"/>
  <c r="E62" i="3"/>
</calcChain>
</file>

<file path=xl/sharedStrings.xml><?xml version="1.0" encoding="utf-8"?>
<sst xmlns="http://schemas.openxmlformats.org/spreadsheetml/2006/main" count="775" uniqueCount="431">
  <si>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</si>
  <si>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</si>
  <si>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</si>
  <si>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</si>
  <si>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</si>
  <si>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</si>
  <si>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</si>
  <si>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</si>
  <si>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</si>
  <si>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</si>
  <si>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</si>
  <si>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</si>
  <si>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</si>
  <si>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</si>
  <si>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</si>
  <si>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</si>
  <si>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</si>
  <si>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</si>
  <si>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</si>
  <si>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</si>
  <si>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</si>
  <si>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</si>
  <si>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</si>
  <si>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</si>
  <si>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</si>
  <si>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</si>
  <si>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</si>
  <si>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</si>
  <si>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</si>
  <si>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</si>
  <si>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</si>
  <si>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</si>
  <si>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</si>
  <si>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</si>
  <si>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</si>
  <si>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</si>
  <si>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</si>
  <si>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</si>
  <si>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</si>
  <si>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</si>
  <si>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</si>
  <si>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</si>
  <si>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</si>
  <si>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</si>
  <si>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</si>
  <si>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</si>
  <si>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</si>
  <si>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</si>
  <si>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</si>
  <si>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</si>
  <si>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</si>
  <si>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</si>
  <si>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</si>
  <si>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</si>
  <si>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</si>
  <si>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</si>
  <si>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</si>
  <si>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</si>
  <si>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</si>
  <si>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</si>
  <si>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</si>
  <si>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</si>
  <si>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</si>
  <si>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</si>
  <si>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</si>
  <si>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</si>
  <si>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</si>
  <si>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</si>
  <si>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</si>
  <si>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</si>
  <si>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</si>
  <si>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</si>
  <si>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</si>
  <si>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</si>
  <si>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</si>
  <si>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</si>
  <si>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</si>
  <si>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</si>
  <si>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</si>
  <si>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</si>
  <si>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</si>
  <si>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</si>
  <si>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</si>
  <si>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</si>
  <si>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</si>
  <si>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</si>
  <si>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</si>
  <si>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</si>
  <si>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</si>
  <si>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</si>
  <si>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</si>
  <si>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</si>
  <si>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</si>
  <si>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</si>
  <si>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</si>
  <si>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</si>
  <si>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</si>
  <si>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</si>
  <si>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</si>
  <si>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</si>
  <si>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</si>
  <si>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</si>
  <si>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</si>
  <si>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</si>
  <si>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</si>
  <si>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</si>
  <si>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</si>
  <si>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</si>
  <si>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</si>
  <si>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</si>
  <si>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</si>
  <si>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</si>
  <si>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</si>
  <si>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</si>
  <si>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</si>
  <si>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</si>
  <si>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</si>
  <si>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</si>
  <si>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</si>
  <si>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</si>
  <si>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</si>
  <si>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</si>
  <si>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</si>
  <si>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</si>
  <si>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</si>
  <si>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</si>
  <si>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</si>
  <si>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</si>
  <si>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</si>
  <si>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</si>
  <si>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</si>
  <si>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</si>
  <si>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</si>
  <si>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</si>
  <si>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</si>
  <si>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</si>
  <si>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</si>
  <si>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</si>
  <si>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</si>
  <si>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</si>
  <si>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</si>
  <si>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</si>
  <si>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</si>
  <si>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</si>
  <si>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</si>
  <si>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</si>
  <si>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</si>
  <si>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</si>
  <si>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</si>
  <si>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</si>
  <si>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</si>
  <si>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</si>
  <si>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</si>
  <si>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</si>
  <si>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</si>
  <si>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</si>
  <si>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</si>
  <si>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</si>
  <si>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</si>
  <si>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</si>
  <si>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</si>
  <si>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</si>
  <si>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</si>
  <si>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</si>
  <si>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</si>
  <si>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</si>
  <si>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</si>
  <si>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</si>
  <si>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</si>
  <si>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</si>
  <si>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</si>
  <si>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</si>
  <si>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</si>
  <si>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</si>
  <si>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</si>
  <si>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</si>
  <si>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</si>
  <si>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</si>
  <si>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</si>
  <si>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</si>
  <si>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</si>
  <si>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</si>
  <si>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</si>
  <si>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</si>
  <si>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</si>
  <si>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</si>
  <si>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</si>
  <si>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</si>
  <si>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</si>
  <si>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</si>
  <si>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</si>
  <si>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</si>
  <si>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</si>
  <si>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</si>
  <si>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</si>
  <si>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</si>
  <si>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</si>
  <si>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</si>
  <si>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</si>
  <si>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</si>
  <si>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</si>
  <si>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</si>
  <si>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</si>
  <si>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</si>
  <si>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</si>
  <si>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</si>
  <si>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</si>
  <si>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</si>
  <si>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</si>
  <si>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</si>
  <si>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</si>
  <si>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</si>
  <si>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</si>
  <si>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</si>
  <si>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</si>
  <si>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</si>
  <si>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</si>
  <si>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</si>
  <si>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</si>
  <si>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</si>
  <si>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</si>
  <si>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</si>
  <si>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</si>
  <si>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</si>
  <si>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</si>
  <si>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</si>
  <si>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</si>
  <si>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</si>
  <si>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</si>
  <si>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</si>
  <si>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</si>
  <si>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</si>
  <si>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</si>
  <si>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</si>
  <si>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</si>
  <si>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</si>
  <si>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</si>
  <si>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</si>
  <si>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</si>
  <si>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</si>
  <si>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</si>
  <si>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</si>
  <si>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</si>
  <si>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</si>
  <si>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</si>
  <si>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</si>
  <si>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</si>
  <si>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</si>
  <si>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</si>
  <si>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</si>
  <si>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</si>
  <si>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</si>
  <si>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</si>
  <si>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</si>
  <si>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</si>
  <si>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</si>
  <si>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</si>
  <si>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</si>
  <si>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</si>
  <si>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</si>
  <si>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</si>
  <si>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</si>
  <si>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</si>
  <si>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</si>
  <si>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</si>
  <si>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</si>
  <si>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</si>
  <si>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</si>
  <si>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</si>
  <si>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</si>
  <si>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</si>
  <si>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</si>
  <si>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</si>
  <si>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</si>
  <si>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</si>
  <si>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</si>
  <si>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</si>
  <si>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</si>
  <si>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</si>
  <si>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</si>
  <si>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</si>
  <si>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</si>
  <si>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</si>
  <si>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</si>
  <si>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</si>
  <si>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</si>
  <si>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</si>
  <si>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</si>
  <si>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</si>
  <si>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</si>
  <si>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</si>
  <si>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</si>
  <si>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</si>
  <si>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</si>
  <si>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</si>
  <si>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</si>
  <si>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</si>
  <si>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</si>
  <si>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</si>
  <si>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</si>
  <si>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</si>
  <si>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</si>
  <si>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</si>
  <si>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</si>
  <si>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</si>
  <si>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</si>
  <si>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</si>
  <si>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</si>
  <si>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</si>
  <si>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</si>
  <si>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</si>
  <si>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</si>
  <si>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</si>
  <si>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</si>
  <si>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</si>
  <si>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</si>
  <si>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</si>
  <si>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</si>
  <si>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</si>
  <si>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</si>
  <si>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</si>
  <si>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</si>
  <si>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</si>
  <si>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</si>
  <si>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</si>
  <si>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</si>
  <si>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</si>
  <si>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</si>
  <si>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</si>
  <si>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</si>
  <si>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</si>
  <si>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</si>
  <si>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</si>
  <si>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</si>
  <si>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</si>
  <si>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</si>
  <si>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</si>
  <si>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</si>
  <si>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</si>
  <si>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</si>
  <si>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</si>
  <si>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</si>
  <si>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</si>
  <si>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</si>
  <si>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</si>
  <si>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</si>
  <si>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</si>
  <si>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</si>
  <si>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</si>
  <si>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</si>
  <si>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</si>
  <si>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</si>
  <si>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</si>
  <si>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</si>
  <si>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</si>
  <si>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</si>
  <si>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</si>
  <si>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</si>
  <si>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</si>
  <si>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</si>
  <si>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</si>
  <si>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</si>
  <si>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</si>
  <si>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</si>
  <si>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</si>
  <si>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</si>
  <si>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</si>
  <si>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</si>
  <si>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</si>
  <si>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</si>
  <si>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</si>
  <si>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</si>
  <si>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</si>
  <si>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</si>
  <si>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</si>
  <si>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</si>
  <si>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</si>
  <si>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</si>
  <si>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</si>
  <si>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</si>
  <si>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</si>
  <si>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</si>
  <si>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</si>
  <si>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</si>
  <si>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</si>
  <si>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</si>
  <si>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</si>
  <si>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</si>
  <si>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</si>
  <si>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</si>
  <si>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</si>
  <si>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</si>
  <si>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</si>
  <si>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</si>
  <si>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</si>
  <si>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</si>
  <si>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</si>
  <si>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</si>
  <si>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</si>
  <si>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</si>
  <si>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</si>
  <si>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</si>
  <si>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</si>
  <si>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</si>
  <si>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</si>
  <si>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</si>
  <si>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</si>
  <si>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</si>
  <si>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</si>
  <si>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</si>
  <si>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</si>
  <si>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</si>
  <si>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</si>
  <si>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</si>
  <si>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</si>
  <si>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</si>
  <si>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</si>
  <si>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Прочие расходы от компенсации затрат бюджетов муниципальных районов</t>
  </si>
  <si>
    <t>000 11302995050000 130</t>
  </si>
  <si>
    <t xml:space="preserve"> 000 202225519 05 0000 151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</si>
  <si>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</si>
  <si>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</si>
  <si>
    <t>000 10504020021000110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</si>
  <si>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</si>
  <si>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000 1163305013 0000 140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</si>
  <si>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</si>
  <si>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000 1050301013 0000 110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</si>
  <si>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</si>
  <si>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 xml:space="preserve">СПРАВКА ОБ ИСПОЛНЕНИИ КОНСОЛИДИРОВАННОГО БЮДЖЕТА МАМСКО-ЧУЙСКОГО РАЙОНА ЗА НОЯБРЬ 2019 ГОДА 
</t>
  </si>
  <si>
    <t>Охрана семьи и детства</t>
  </si>
  <si>
    <t>000 10040000000000 000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</si>
</sst>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G14" sqref="G14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428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355</v>
      </c>
      <c r="H6" s="77"/>
      <c r="I6" s="77"/>
      <c r="J6" s="75" t="s">
        <v>370</v>
      </c>
      <c r="K6" s="75" t="s">
        <v>371</v>
      </c>
      <c r="L6" s="75" t="s">
        <v>372</v>
      </c>
      <c r="M6" s="5"/>
    </row>
    <row r="7" spans="1:13" ht="140.44999999999999" customHeight="1" x14ac:dyDescent="0.25">
      <c r="A7" s="80"/>
      <c r="B7" s="80"/>
      <c r="C7" s="80"/>
      <c r="D7" s="17" t="s">
        <v>356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381</v>
      </c>
      <c r="K8" s="19" t="s">
        <v>382</v>
      </c>
      <c r="L8" s="19" t="s">
        <v>383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510503363</v>
      </c>
      <c r="E9" s="66">
        <v>451313263</v>
      </c>
      <c r="F9" s="66">
        <v>86135600</v>
      </c>
      <c r="G9" s="66">
        <v>380189837.66000003</v>
      </c>
      <c r="H9" s="66">
        <v>333249000.83999997</v>
      </c>
      <c r="I9" s="66">
        <v>64904169.229999997</v>
      </c>
      <c r="J9" s="66">
        <f>G9/D9*100</f>
        <v>74.473522647489403</v>
      </c>
      <c r="K9" s="66">
        <f>H9/E9*100</f>
        <v>73.839842114278838</v>
      </c>
      <c r="L9" s="66">
        <f>I9/F9*100</f>
        <v>75.35115472580442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67761300</v>
      </c>
      <c r="E11" s="66">
        <v>50280700</v>
      </c>
      <c r="F11" s="66">
        <v>17480600</v>
      </c>
      <c r="G11" s="66">
        <v>49340940.030000001</v>
      </c>
      <c r="H11" s="66">
        <v>37881323.979999997</v>
      </c>
      <c r="I11" s="66">
        <v>11459616.050000001</v>
      </c>
      <c r="J11" s="66">
        <f t="shared" ref="J11:L47" si="0">G11/D11*100</f>
        <v>72.81581083893019</v>
      </c>
      <c r="K11" s="66">
        <f t="shared" ref="K11:L47" si="1">H11/E11*100</f>
        <v>75.339690935090402</v>
      </c>
      <c r="L11" s="66">
        <f t="shared" ref="L11:L47" si="2">I11/F11*100</f>
        <v>65.556194009358947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46183500</v>
      </c>
      <c r="E12" s="62">
        <f t="shared" si="3"/>
        <v>35371000</v>
      </c>
      <c r="F12" s="62">
        <f t="shared" si="3"/>
        <v>10812500</v>
      </c>
      <c r="G12" s="62">
        <f t="shared" si="3"/>
        <v>33807749.009999998</v>
      </c>
      <c r="H12" s="62">
        <f t="shared" si="3"/>
        <v>25603825.170000002</v>
      </c>
      <c r="I12" s="62">
        <f t="shared" si="3"/>
        <v>8203923.8399999999</v>
      </c>
      <c r="J12" s="66">
        <f t="shared" si="0"/>
        <v>73.203089869758671</v>
      </c>
      <c r="K12" s="66">
        <f t="shared" si="1"/>
        <v>72.386489412230361</v>
      </c>
      <c r="L12" s="66">
        <f t="shared" si="2"/>
        <v>75.874440138728332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46183500</v>
      </c>
      <c r="E13" s="29">
        <f t="shared" si="4"/>
        <v>35371000</v>
      </c>
      <c r="F13" s="29">
        <f t="shared" si="4"/>
        <v>10812500</v>
      </c>
      <c r="G13" s="29">
        <f t="shared" si="4"/>
        <v>33807749.009999998</v>
      </c>
      <c r="H13" s="29">
        <f t="shared" si="4"/>
        <v>25603825.170000002</v>
      </c>
      <c r="I13" s="29">
        <f t="shared" si="4"/>
        <v>8203923.8399999999</v>
      </c>
      <c r="J13" s="22">
        <f t="shared" si="0"/>
        <v>73.203089869758671</v>
      </c>
      <c r="K13" s="22">
        <f t="shared" si="1"/>
        <v>72.386489412230361</v>
      </c>
      <c r="L13" s="22">
        <f t="shared" si="2"/>
        <v>75.874440138728332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45395000</v>
      </c>
      <c r="E14" s="29">
        <v>34595000</v>
      </c>
      <c r="F14" s="29">
        <v>10800000</v>
      </c>
      <c r="G14" s="29">
        <v>32736409.050000001</v>
      </c>
      <c r="H14" s="29">
        <v>24792203.989999998</v>
      </c>
      <c r="I14" s="29">
        <v>7944205.0599999996</v>
      </c>
      <c r="J14" s="22">
        <f t="shared" si="0"/>
        <v>72.114569996695678</v>
      </c>
      <c r="K14" s="22">
        <f t="shared" si="1"/>
        <v>71.664124844630734</v>
      </c>
      <c r="L14" s="22">
        <f t="shared" si="2"/>
        <v>73.557454259259259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60000</v>
      </c>
      <c r="E15" s="29">
        <v>50000</v>
      </c>
      <c r="F15" s="29">
        <v>10000</v>
      </c>
      <c r="G15" s="29">
        <v>55557.49</v>
      </c>
      <c r="H15" s="29">
        <v>42089.01</v>
      </c>
      <c r="I15" s="29">
        <v>13468.48</v>
      </c>
      <c r="J15" s="22">
        <f t="shared" si="0"/>
        <v>92.595816666666664</v>
      </c>
      <c r="K15" s="22">
        <f t="shared" si="1"/>
        <v>84.178020000000004</v>
      </c>
      <c r="L15" s="22">
        <f t="shared" si="2"/>
        <v>134.6848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28500</v>
      </c>
      <c r="E16" s="29">
        <v>26000</v>
      </c>
      <c r="F16" s="29">
        <v>2500</v>
      </c>
      <c r="G16" s="29">
        <v>37035.47</v>
      </c>
      <c r="H16" s="29">
        <v>28057.17</v>
      </c>
      <c r="I16" s="29">
        <v>8978.2999999999993</v>
      </c>
      <c r="J16" s="22">
        <f t="shared" si="0"/>
        <v>129.94901754385967</v>
      </c>
      <c r="K16" s="22">
        <f t="shared" si="1"/>
        <v>107.91219230769231</v>
      </c>
      <c r="L16" s="22">
        <f t="shared" si="2"/>
        <v>359.13199999999995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700000</v>
      </c>
      <c r="E17" s="29">
        <v>700000</v>
      </c>
      <c r="F17" s="29">
        <v>0</v>
      </c>
      <c r="G17" s="29">
        <v>978747</v>
      </c>
      <c r="H17" s="29">
        <v>741475</v>
      </c>
      <c r="I17" s="29">
        <v>237272</v>
      </c>
      <c r="J17" s="22">
        <f t="shared" si="0"/>
        <v>139.821</v>
      </c>
      <c r="K17" s="22">
        <f t="shared" si="1"/>
        <v>105.925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2549400</v>
      </c>
      <c r="E18" s="62">
        <f t="shared" si="5"/>
        <v>112600</v>
      </c>
      <c r="F18" s="62">
        <f t="shared" si="5"/>
        <v>2436800</v>
      </c>
      <c r="G18" s="62">
        <f t="shared" si="5"/>
        <v>2193880.0699999998</v>
      </c>
      <c r="H18" s="62">
        <f t="shared" si="5"/>
        <v>96786.48</v>
      </c>
      <c r="I18" s="62">
        <f t="shared" si="5"/>
        <v>2090093.5</v>
      </c>
      <c r="J18" s="66">
        <f t="shared" si="0"/>
        <v>86.054760728014429</v>
      </c>
      <c r="K18" s="66">
        <f t="shared" si="1"/>
        <v>85.956021314387215</v>
      </c>
      <c r="L18" s="66">
        <f t="shared" si="2"/>
        <v>85.772057616546292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2549400</v>
      </c>
      <c r="E19" s="29">
        <f t="shared" si="6"/>
        <v>112600</v>
      </c>
      <c r="F19" s="29">
        <f t="shared" si="6"/>
        <v>2436800</v>
      </c>
      <c r="G19" s="29">
        <f t="shared" si="6"/>
        <v>2193880.0699999998</v>
      </c>
      <c r="H19" s="29">
        <f t="shared" si="6"/>
        <v>96786.48</v>
      </c>
      <c r="I19" s="29">
        <f t="shared" si="6"/>
        <v>2090093.5</v>
      </c>
      <c r="J19" s="22">
        <f t="shared" si="0"/>
        <v>86.054760728014429</v>
      </c>
      <c r="K19" s="22">
        <f t="shared" si="1"/>
        <v>85.956021314387215</v>
      </c>
      <c r="L19" s="22">
        <f t="shared" si="2"/>
        <v>85.772057616546292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945700</v>
      </c>
      <c r="E20" s="29">
        <v>52100</v>
      </c>
      <c r="F20" s="29">
        <v>893600</v>
      </c>
      <c r="G20" s="29">
        <v>991079.6</v>
      </c>
      <c r="H20" s="29">
        <v>44188.06</v>
      </c>
      <c r="I20" s="29">
        <v>946891.45</v>
      </c>
      <c r="J20" s="22">
        <f t="shared" si="0"/>
        <v>104.79851961509992</v>
      </c>
      <c r="K20" s="22">
        <f t="shared" si="1"/>
        <v>84.813934740882914</v>
      </c>
      <c r="L20" s="22">
        <f t="shared" si="2"/>
        <v>105.96368061772606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7000</v>
      </c>
      <c r="E21" s="29">
        <v>500</v>
      </c>
      <c r="F21" s="29">
        <v>6500</v>
      </c>
      <c r="G21" s="29">
        <v>7410</v>
      </c>
      <c r="H21" s="29">
        <v>337.8</v>
      </c>
      <c r="I21" s="29">
        <v>7072.2</v>
      </c>
      <c r="J21" s="22">
        <f t="shared" si="0"/>
        <v>105.85714285714285</v>
      </c>
      <c r="K21" s="22">
        <f t="shared" si="1"/>
        <v>67.56</v>
      </c>
      <c r="L21" s="22">
        <f t="shared" si="2"/>
        <v>108.80307692307692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1749400</v>
      </c>
      <c r="E22" s="29">
        <v>68000</v>
      </c>
      <c r="F22" s="29">
        <v>1681400</v>
      </c>
      <c r="G22" s="29">
        <v>1347494.66</v>
      </c>
      <c r="H22" s="29">
        <v>58882.04</v>
      </c>
      <c r="I22" s="29">
        <v>1288612.6200000001</v>
      </c>
      <c r="J22" s="22">
        <f t="shared" si="0"/>
        <v>77.026103807019538</v>
      </c>
      <c r="K22" s="22">
        <f t="shared" si="1"/>
        <v>86.591235294117652</v>
      </c>
      <c r="L22" s="22">
        <f t="shared" si="2"/>
        <v>76.639266087783994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-152700</v>
      </c>
      <c r="E23" s="29">
        <v>-8000</v>
      </c>
      <c r="F23" s="29">
        <v>-144700</v>
      </c>
      <c r="G23" s="29">
        <v>-152104.19</v>
      </c>
      <c r="H23" s="29">
        <v>-6621.42</v>
      </c>
      <c r="I23" s="29">
        <v>-152482.76999999999</v>
      </c>
      <c r="J23" s="22">
        <f t="shared" si="0"/>
        <v>99.609816633922719</v>
      </c>
      <c r="K23" s="22">
        <f t="shared" si="1"/>
        <v>82.767749999999992</v>
      </c>
      <c r="L23" s="22">
        <f t="shared" si="2"/>
        <v>105.37855563234277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2905000</v>
      </c>
      <c r="E24" s="62">
        <f>E25+E31</f>
        <v>2905000</v>
      </c>
      <c r="F24" s="62">
        <v>0</v>
      </c>
      <c r="G24" s="62">
        <f>G25+G31</f>
        <v>2159165.81</v>
      </c>
      <c r="H24" s="62">
        <f>H25+H31</f>
        <v>2158665.81</v>
      </c>
      <c r="I24" s="62">
        <v>0</v>
      </c>
      <c r="J24" s="66">
        <f t="shared" si="0"/>
        <v>74.325845438898455</v>
      </c>
      <c r="K24" s="66">
        <f t="shared" si="1"/>
        <v>74.308633734939761</v>
      </c>
      <c r="L24" s="66" t="e">
        <f t="shared" si="2"/>
        <v>#DIV/0!</v>
      </c>
      <c r="M24" s="7"/>
    </row>
    <row r="25" spans="1:13" ht="48" customHeight="1" x14ac:dyDescent="0.25">
      <c r="A25" s="58" t="s">
        <v>365</v>
      </c>
      <c r="B25" s="27" t="s">
        <v>19</v>
      </c>
      <c r="C25" s="28" t="s">
        <v>366</v>
      </c>
      <c r="D25" s="29">
        <f>SUM(D26:D30)</f>
        <v>902000</v>
      </c>
      <c r="E25" s="29">
        <f>SUM(E26:E30)</f>
        <v>902000</v>
      </c>
      <c r="F25" s="29">
        <f>SUM(F26:F30)</f>
        <v>0</v>
      </c>
      <c r="G25" s="29">
        <f>SUM(G26:G30)</f>
        <v>775865.15</v>
      </c>
      <c r="H25" s="29">
        <f>SUM(H26:H30)</f>
        <v>775865.15</v>
      </c>
      <c r="I25" s="29">
        <v>0</v>
      </c>
      <c r="J25" s="22">
        <f t="shared" si="0"/>
        <v>86.016092017738373</v>
      </c>
      <c r="K25" s="22">
        <f t="shared" si="1"/>
        <v>86.016092017738373</v>
      </c>
      <c r="L25" s="22" t="e">
        <f t="shared" si="2"/>
        <v>#DIV/0!</v>
      </c>
      <c r="M25" s="7"/>
    </row>
    <row r="26" spans="1:13" ht="48.75" customHeight="1" x14ac:dyDescent="0.25">
      <c r="A26" s="58" t="s">
        <v>360</v>
      </c>
      <c r="B26" s="27" t="s">
        <v>19</v>
      </c>
      <c r="C26" s="28" t="s">
        <v>361</v>
      </c>
      <c r="D26" s="29">
        <v>701000</v>
      </c>
      <c r="E26" s="29">
        <v>701000</v>
      </c>
      <c r="F26" s="29">
        <v>0</v>
      </c>
      <c r="G26" s="29">
        <v>540636.61</v>
      </c>
      <c r="H26" s="29">
        <v>540636.61</v>
      </c>
      <c r="I26" s="29">
        <v>0</v>
      </c>
      <c r="J26" s="22">
        <f t="shared" si="0"/>
        <v>77.123624821683308</v>
      </c>
      <c r="K26" s="22">
        <f t="shared" si="1"/>
        <v>77.123624821683308</v>
      </c>
      <c r="L26" s="22" t="e">
        <f t="shared" si="2"/>
        <v>#DIV/0!</v>
      </c>
      <c r="M26" s="7"/>
    </row>
    <row r="27" spans="1:13" ht="48.75" customHeight="1" x14ac:dyDescent="0.25">
      <c r="A27" s="58" t="s">
        <v>405</v>
      </c>
      <c r="B27" s="27" t="s">
        <v>19</v>
      </c>
      <c r="C27" s="28" t="s">
        <v>406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362</v>
      </c>
      <c r="B28" s="27" t="s">
        <v>19</v>
      </c>
      <c r="C28" s="28" t="s">
        <v>407</v>
      </c>
      <c r="D28" s="29">
        <v>201000</v>
      </c>
      <c r="E28" s="29">
        <v>201000</v>
      </c>
      <c r="F28" s="29">
        <v>0</v>
      </c>
      <c r="G28" s="29">
        <v>235228.54</v>
      </c>
      <c r="H28" s="29">
        <v>235228.54</v>
      </c>
      <c r="I28" s="29">
        <v>0</v>
      </c>
      <c r="J28" s="22">
        <f t="shared" si="0"/>
        <v>117.02912437810946</v>
      </c>
      <c r="K28" s="22">
        <f t="shared" si="1"/>
        <v>117.02912437810946</v>
      </c>
      <c r="L28" s="22" t="e">
        <f t="shared" si="2"/>
        <v>#DIV/0!</v>
      </c>
      <c r="M28" s="7"/>
    </row>
    <row r="29" spans="1:13" ht="45" customHeight="1" x14ac:dyDescent="0.25">
      <c r="A29" s="58" t="s">
        <v>396</v>
      </c>
      <c r="B29" s="27" t="s">
        <v>19</v>
      </c>
      <c r="C29" s="28" t="s">
        <v>397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363</v>
      </c>
      <c r="B30" s="27" t="s">
        <v>19</v>
      </c>
      <c r="C30" s="28" t="s">
        <v>364</v>
      </c>
      <c r="D30" s="29"/>
      <c r="E30" s="29"/>
      <c r="F30" s="29">
        <v>0</v>
      </c>
      <c r="G30" s="29"/>
      <c r="H30" s="29"/>
      <c r="I30" s="29">
        <v>0</v>
      </c>
      <c r="J30" s="22" t="e">
        <f t="shared" si="0"/>
        <v>#DIV/0!</v>
      </c>
      <c r="K30" s="22" t="e">
        <f t="shared" si="1"/>
        <v>#DIV/0!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2003000</v>
      </c>
      <c r="E31" s="29">
        <v>2003000</v>
      </c>
      <c r="F31" s="29">
        <v>0</v>
      </c>
      <c r="G31" s="29">
        <f>G32+G33+G35+G34</f>
        <v>1383300.66</v>
      </c>
      <c r="H31" s="29">
        <f>H32+H33+H35+H34</f>
        <v>1382800.66</v>
      </c>
      <c r="I31" s="29">
        <v>500</v>
      </c>
      <c r="J31" s="22">
        <f t="shared" si="0"/>
        <v>69.061440838741888</v>
      </c>
      <c r="K31" s="22">
        <f t="shared" si="1"/>
        <v>69.036478282576127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1984000</v>
      </c>
      <c r="E32" s="29">
        <v>1984000</v>
      </c>
      <c r="F32" s="29">
        <v>0</v>
      </c>
      <c r="G32" s="29">
        <v>1362361.63</v>
      </c>
      <c r="H32" s="29">
        <v>1362361.63</v>
      </c>
      <c r="I32" s="29">
        <v>0</v>
      </c>
      <c r="J32" s="22">
        <f t="shared" si="0"/>
        <v>68.667420866935487</v>
      </c>
      <c r="K32" s="22">
        <f t="shared" si="1"/>
        <v>68.667420866935487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/>
      <c r="E33" s="29"/>
      <c r="F33" s="29"/>
      <c r="G33" s="29">
        <v>46.03</v>
      </c>
      <c r="H33" s="29">
        <v>46.03</v>
      </c>
      <c r="I33" s="29" t="s">
        <v>21</v>
      </c>
      <c r="J33" s="22" t="e">
        <f t="shared" si="0"/>
        <v>#DIV/0!</v>
      </c>
      <c r="K33" s="22" t="e">
        <f t="shared" si="1"/>
        <v>#DIV/0!</v>
      </c>
      <c r="L33" s="22" t="e">
        <f t="shared" si="2"/>
        <v>#VALUE!</v>
      </c>
      <c r="M33" s="7"/>
    </row>
    <row r="34" spans="1:13" ht="57" customHeight="1" x14ac:dyDescent="0.25">
      <c r="A34" s="26"/>
      <c r="B34" s="27" t="s">
        <v>19</v>
      </c>
      <c r="C34" s="28" t="s">
        <v>426</v>
      </c>
      <c r="D34" s="29">
        <v>1000</v>
      </c>
      <c r="E34" s="29">
        <v>1000</v>
      </c>
      <c r="F34" s="29"/>
      <c r="G34" s="29">
        <v>1000</v>
      </c>
      <c r="H34" s="29">
        <v>500</v>
      </c>
      <c r="I34" s="29">
        <v>500</v>
      </c>
      <c r="J34" s="22"/>
      <c r="K34" s="22">
        <f t="shared" si="1"/>
        <v>50</v>
      </c>
      <c r="L34" s="22"/>
      <c r="M34" s="7"/>
    </row>
    <row r="35" spans="1:13" ht="57" customHeight="1" x14ac:dyDescent="0.25">
      <c r="A35" s="26" t="s">
        <v>425</v>
      </c>
      <c r="B35" s="27" t="s">
        <v>19</v>
      </c>
      <c r="C35" s="28" t="s">
        <v>422</v>
      </c>
      <c r="D35" s="29">
        <v>18000</v>
      </c>
      <c r="E35" s="29">
        <v>18000</v>
      </c>
      <c r="F35" s="29" t="s">
        <v>21</v>
      </c>
      <c r="G35" s="29">
        <v>19893</v>
      </c>
      <c r="H35" s="29">
        <v>19893</v>
      </c>
      <c r="I35" s="29"/>
      <c r="J35" s="22">
        <f t="shared" si="0"/>
        <v>110.51666666666667</v>
      </c>
      <c r="K35" s="22">
        <f t="shared" si="1"/>
        <v>110.51666666666667</v>
      </c>
      <c r="L35" s="22"/>
      <c r="M35" s="7"/>
    </row>
    <row r="36" spans="1:13" ht="15" customHeight="1" x14ac:dyDescent="0.25">
      <c r="A36" s="59" t="s">
        <v>56</v>
      </c>
      <c r="B36" s="60" t="s">
        <v>19</v>
      </c>
      <c r="C36" s="61" t="s">
        <v>57</v>
      </c>
      <c r="D36" s="62">
        <f>D37+D39+D43</f>
        <v>1934200</v>
      </c>
      <c r="E36" s="62"/>
      <c r="F36" s="62">
        <f>F37+F39+F43</f>
        <v>1934200</v>
      </c>
      <c r="G36" s="62">
        <f>G37+G39+G43</f>
        <v>696573.85</v>
      </c>
      <c r="H36" s="62"/>
      <c r="I36" s="62">
        <f>I37+I39+I43</f>
        <v>696573.85</v>
      </c>
      <c r="J36" s="66">
        <f t="shared" si="0"/>
        <v>36.013537896804884</v>
      </c>
      <c r="K36" s="66" t="e">
        <f t="shared" si="1"/>
        <v>#DIV/0!</v>
      </c>
      <c r="L36" s="66">
        <f t="shared" si="2"/>
        <v>36.013537896804884</v>
      </c>
      <c r="M36" s="7"/>
    </row>
    <row r="37" spans="1:13" ht="15" customHeight="1" x14ac:dyDescent="0.25">
      <c r="A37" s="26" t="s">
        <v>58</v>
      </c>
      <c r="B37" s="27" t="s">
        <v>19</v>
      </c>
      <c r="C37" s="28" t="s">
        <v>59</v>
      </c>
      <c r="D37" s="29">
        <v>600000</v>
      </c>
      <c r="E37" s="29" t="s">
        <v>21</v>
      </c>
      <c r="F37" s="29">
        <v>600000</v>
      </c>
      <c r="G37" s="29">
        <v>193526.08</v>
      </c>
      <c r="H37" s="29" t="s">
        <v>21</v>
      </c>
      <c r="I37" s="29">
        <v>193526.08</v>
      </c>
      <c r="J37" s="22">
        <f t="shared" si="0"/>
        <v>32.254346666666663</v>
      </c>
      <c r="K37" s="22" t="e">
        <f t="shared" si="1"/>
        <v>#VALUE!</v>
      </c>
      <c r="L37" s="22">
        <f t="shared" si="2"/>
        <v>32.254346666666663</v>
      </c>
      <c r="M37" s="7"/>
    </row>
    <row r="38" spans="1:13" ht="74.25" customHeight="1" x14ac:dyDescent="0.25">
      <c r="A38" s="26" t="s">
        <v>60</v>
      </c>
      <c r="B38" s="27" t="s">
        <v>19</v>
      </c>
      <c r="C38" s="28" t="s">
        <v>400</v>
      </c>
      <c r="D38" s="29">
        <v>600000</v>
      </c>
      <c r="E38" s="29" t="s">
        <v>21</v>
      </c>
      <c r="F38" s="29">
        <v>600000</v>
      </c>
      <c r="G38" s="29">
        <v>193526.08</v>
      </c>
      <c r="H38" s="29" t="s">
        <v>21</v>
      </c>
      <c r="I38" s="29">
        <v>193526.08</v>
      </c>
      <c r="J38" s="22">
        <f t="shared" si="0"/>
        <v>32.254346666666663</v>
      </c>
      <c r="K38" s="22" t="e">
        <f t="shared" si="1"/>
        <v>#VALUE!</v>
      </c>
      <c r="L38" s="22">
        <f t="shared" si="2"/>
        <v>32.254346666666663</v>
      </c>
      <c r="M38" s="7"/>
    </row>
    <row r="39" spans="1:13" ht="15" customHeight="1" x14ac:dyDescent="0.25">
      <c r="A39" s="26" t="s">
        <v>61</v>
      </c>
      <c r="B39" s="27" t="s">
        <v>19</v>
      </c>
      <c r="C39" s="28" t="s">
        <v>62</v>
      </c>
      <c r="D39" s="29">
        <f>D40+D43+D42+D41</f>
        <v>1104200</v>
      </c>
      <c r="E39" s="29"/>
      <c r="F39" s="29">
        <f>F40+F43+F42+F41</f>
        <v>1104200</v>
      </c>
      <c r="G39" s="29">
        <f>G40+G43+G42+G41</f>
        <v>462595.65</v>
      </c>
      <c r="H39" s="29"/>
      <c r="I39" s="29">
        <f>I40+I43+I42+I41</f>
        <v>462595.65</v>
      </c>
      <c r="J39" s="22">
        <f t="shared" si="0"/>
        <v>41.894190364064485</v>
      </c>
      <c r="K39" s="22" t="e">
        <f t="shared" si="1"/>
        <v>#DIV/0!</v>
      </c>
      <c r="L39" s="22">
        <f t="shared" si="2"/>
        <v>41.894190364064485</v>
      </c>
      <c r="M39" s="7"/>
    </row>
    <row r="40" spans="1:13" ht="15.75" customHeight="1" x14ac:dyDescent="0.25">
      <c r="A40" s="26" t="s">
        <v>63</v>
      </c>
      <c r="B40" s="27" t="s">
        <v>19</v>
      </c>
      <c r="C40" s="28" t="s">
        <v>64</v>
      </c>
      <c r="D40" s="29"/>
      <c r="E40" s="29" t="s">
        <v>21</v>
      </c>
      <c r="F40" s="29"/>
      <c r="G40" s="29"/>
      <c r="H40" s="29" t="s">
        <v>21</v>
      </c>
      <c r="I40" s="29"/>
      <c r="J40" s="22" t="e">
        <f t="shared" si="0"/>
        <v>#DIV/0!</v>
      </c>
      <c r="K40" s="22" t="e">
        <f t="shared" si="1"/>
        <v>#VALUE!</v>
      </c>
      <c r="L40" s="22" t="e">
        <f t="shared" si="2"/>
        <v>#DIV/0!</v>
      </c>
      <c r="M40" s="7"/>
    </row>
    <row r="41" spans="1:13" ht="62.25" customHeight="1" x14ac:dyDescent="0.25">
      <c r="A41" s="26" t="s">
        <v>65</v>
      </c>
      <c r="B41" s="27" t="s">
        <v>19</v>
      </c>
      <c r="C41" s="28" t="s">
        <v>402</v>
      </c>
      <c r="D41" s="29">
        <v>874200</v>
      </c>
      <c r="E41" s="29" t="s">
        <v>21</v>
      </c>
      <c r="F41" s="29">
        <v>874200</v>
      </c>
      <c r="G41" s="29">
        <v>422143.53</v>
      </c>
      <c r="H41" s="29" t="s">
        <v>21</v>
      </c>
      <c r="I41" s="29">
        <v>422143.53</v>
      </c>
      <c r="J41" s="22">
        <f t="shared" si="0"/>
        <v>48.289124914207278</v>
      </c>
      <c r="K41" s="22" t="e">
        <f t="shared" si="1"/>
        <v>#VALUE!</v>
      </c>
      <c r="L41" s="22">
        <f t="shared" si="2"/>
        <v>48.289124914207278</v>
      </c>
      <c r="M41" s="7"/>
    </row>
    <row r="42" spans="1:13" ht="62.25" customHeight="1" x14ac:dyDescent="0.25">
      <c r="A42" s="26"/>
      <c r="B42" s="27" t="s">
        <v>19</v>
      </c>
      <c r="C42" s="28" t="s">
        <v>409</v>
      </c>
      <c r="D42" s="29"/>
      <c r="E42" s="29"/>
      <c r="F42" s="29"/>
      <c r="G42" s="29"/>
      <c r="H42" s="29"/>
      <c r="I42" s="29"/>
      <c r="J42" s="22" t="e">
        <f t="shared" si="0"/>
        <v>#DIV/0!</v>
      </c>
      <c r="K42" s="22"/>
      <c r="L42" s="22"/>
      <c r="M42" s="7"/>
    </row>
    <row r="43" spans="1:13" ht="15" customHeight="1" x14ac:dyDescent="0.25">
      <c r="A43" s="26" t="s">
        <v>66</v>
      </c>
      <c r="B43" s="27" t="s">
        <v>19</v>
      </c>
      <c r="C43" s="28" t="s">
        <v>67</v>
      </c>
      <c r="D43" s="29">
        <v>230000</v>
      </c>
      <c r="E43" s="29" t="s">
        <v>21</v>
      </c>
      <c r="F43" s="29">
        <v>230000</v>
      </c>
      <c r="G43" s="29">
        <v>40452.120000000003</v>
      </c>
      <c r="H43" s="29" t="s">
        <v>21</v>
      </c>
      <c r="I43" s="29">
        <v>40452.120000000003</v>
      </c>
      <c r="J43" s="22">
        <f t="shared" si="0"/>
        <v>17.587878260869566</v>
      </c>
      <c r="K43" s="22" t="e">
        <f t="shared" si="1"/>
        <v>#VALUE!</v>
      </c>
      <c r="L43" s="22">
        <f t="shared" si="2"/>
        <v>17.587878260869566</v>
      </c>
      <c r="M43" s="7"/>
    </row>
    <row r="44" spans="1:13" ht="63" customHeight="1" x14ac:dyDescent="0.25">
      <c r="A44" s="26" t="s">
        <v>68</v>
      </c>
      <c r="B44" s="27" t="s">
        <v>19</v>
      </c>
      <c r="C44" s="28" t="s">
        <v>401</v>
      </c>
      <c r="D44" s="29">
        <v>230000</v>
      </c>
      <c r="E44" s="29" t="s">
        <v>21</v>
      </c>
      <c r="F44" s="29">
        <v>230000</v>
      </c>
      <c r="G44" s="29">
        <v>40452.120000000003</v>
      </c>
      <c r="H44" s="29" t="s">
        <v>21</v>
      </c>
      <c r="I44" s="29">
        <v>40452.120000000003</v>
      </c>
      <c r="J44" s="22">
        <f t="shared" si="0"/>
        <v>17.587878260869566</v>
      </c>
      <c r="K44" s="22" t="e">
        <f t="shared" si="1"/>
        <v>#VALUE!</v>
      </c>
      <c r="L44" s="22">
        <f t="shared" si="2"/>
        <v>17.587878260869566</v>
      </c>
      <c r="M44" s="7"/>
    </row>
    <row r="45" spans="1:13" ht="22.5" customHeight="1" x14ac:dyDescent="0.25">
      <c r="A45" s="59" t="s">
        <v>69</v>
      </c>
      <c r="B45" s="60" t="s">
        <v>19</v>
      </c>
      <c r="C45" s="61" t="s">
        <v>70</v>
      </c>
      <c r="D45" s="62">
        <f>D46+D48</f>
        <v>979000</v>
      </c>
      <c r="E45" s="62">
        <f>E46+E48</f>
        <v>979000</v>
      </c>
      <c r="F45" s="62"/>
      <c r="G45" s="62">
        <f>G46+G48</f>
        <v>842424.85</v>
      </c>
      <c r="H45" s="62">
        <f>H46+H48</f>
        <v>842424.85</v>
      </c>
      <c r="I45" s="62" t="s">
        <v>21</v>
      </c>
      <c r="J45" s="66">
        <f t="shared" si="0"/>
        <v>86.049525025536255</v>
      </c>
      <c r="K45" s="66">
        <f t="shared" si="1"/>
        <v>86.049525025536255</v>
      </c>
      <c r="L45" s="66" t="e">
        <f t="shared" si="2"/>
        <v>#VALUE!</v>
      </c>
      <c r="M45" s="7"/>
    </row>
    <row r="46" spans="1:13" ht="44.25" customHeight="1" x14ac:dyDescent="0.25">
      <c r="A46" s="26" t="s">
        <v>71</v>
      </c>
      <c r="B46" s="27" t="s">
        <v>19</v>
      </c>
      <c r="C46" s="28" t="s">
        <v>72</v>
      </c>
      <c r="D46" s="29">
        <v>784000</v>
      </c>
      <c r="E46" s="29">
        <v>784000</v>
      </c>
      <c r="F46" s="29" t="s">
        <v>21</v>
      </c>
      <c r="G46" s="29">
        <v>647424.85</v>
      </c>
      <c r="H46" s="29">
        <v>647424.85</v>
      </c>
      <c r="I46" s="29" t="s">
        <v>21</v>
      </c>
      <c r="J46" s="22">
        <f t="shared" si="0"/>
        <v>82.57970025510204</v>
      </c>
      <c r="K46" s="22">
        <f t="shared" si="1"/>
        <v>82.57970025510204</v>
      </c>
      <c r="L46" s="22" t="e">
        <f t="shared" si="2"/>
        <v>#VALUE!</v>
      </c>
      <c r="M46" s="7"/>
    </row>
    <row r="47" spans="1:13" ht="78" customHeight="1" x14ac:dyDescent="0.25">
      <c r="A47" s="26" t="s">
        <v>73</v>
      </c>
      <c r="B47" s="27" t="s">
        <v>19</v>
      </c>
      <c r="C47" s="28" t="s">
        <v>74</v>
      </c>
      <c r="D47" s="29">
        <v>784000</v>
      </c>
      <c r="E47" s="29">
        <v>784000</v>
      </c>
      <c r="F47" s="29" t="s">
        <v>21</v>
      </c>
      <c r="G47" s="29">
        <v>647424.85</v>
      </c>
      <c r="H47" s="29">
        <v>647424.85</v>
      </c>
      <c r="I47" s="29" t="s">
        <v>21</v>
      </c>
      <c r="J47" s="22">
        <f t="shared" si="0"/>
        <v>82.57970025510204</v>
      </c>
      <c r="K47" s="22">
        <f t="shared" si="1"/>
        <v>82.57970025510204</v>
      </c>
      <c r="L47" s="22" t="e">
        <f t="shared" si="2"/>
        <v>#VALUE!</v>
      </c>
      <c r="M47" s="7"/>
    </row>
    <row r="48" spans="1:13" ht="62.25" customHeight="1" x14ac:dyDescent="0.25">
      <c r="A48" s="26" t="s">
        <v>75</v>
      </c>
      <c r="B48" s="27" t="s">
        <v>19</v>
      </c>
      <c r="C48" s="28" t="s">
        <v>76</v>
      </c>
      <c r="D48" s="29">
        <v>195000</v>
      </c>
      <c r="E48" s="29">
        <v>195000</v>
      </c>
      <c r="F48" s="29" t="s">
        <v>21</v>
      </c>
      <c r="G48" s="29">
        <v>195000</v>
      </c>
      <c r="H48" s="29">
        <v>195000</v>
      </c>
      <c r="I48" s="29" t="s">
        <v>21</v>
      </c>
      <c r="J48" s="22">
        <f t="shared" ref="J48:J79" si="7">G48/D48*100</f>
        <v>100</v>
      </c>
      <c r="K48" s="22">
        <f t="shared" ref="K48:K79" si="8">H48/E48*100</f>
        <v>100</v>
      </c>
      <c r="L48" s="22" t="e">
        <f t="shared" ref="L48:L78" si="9">I48/F48*100</f>
        <v>#VALUE!</v>
      </c>
      <c r="M48" s="7"/>
    </row>
    <row r="49" spans="1:13" ht="63.75" customHeight="1" x14ac:dyDescent="0.25">
      <c r="A49" s="26" t="s">
        <v>77</v>
      </c>
      <c r="B49" s="27" t="s">
        <v>19</v>
      </c>
      <c r="C49" s="28" t="s">
        <v>78</v>
      </c>
      <c r="D49" s="29">
        <v>195000</v>
      </c>
      <c r="E49" s="29">
        <v>195000</v>
      </c>
      <c r="F49" s="29" t="s">
        <v>21</v>
      </c>
      <c r="G49" s="29">
        <v>195000</v>
      </c>
      <c r="H49" s="29">
        <v>195000</v>
      </c>
      <c r="I49" s="29" t="s">
        <v>21</v>
      </c>
      <c r="J49" s="22">
        <f t="shared" si="7"/>
        <v>100</v>
      </c>
      <c r="K49" s="22">
        <f t="shared" si="8"/>
        <v>100</v>
      </c>
      <c r="L49" s="22" t="e">
        <f t="shared" si="9"/>
        <v>#VALUE!</v>
      </c>
      <c r="M49" s="7"/>
    </row>
    <row r="50" spans="1:13" ht="76.5" customHeight="1" x14ac:dyDescent="0.25">
      <c r="A50" s="26" t="s">
        <v>79</v>
      </c>
      <c r="B50" s="27" t="s">
        <v>19</v>
      </c>
      <c r="C50" s="28" t="s">
        <v>80</v>
      </c>
      <c r="D50" s="29">
        <v>195000</v>
      </c>
      <c r="E50" s="29">
        <v>195000</v>
      </c>
      <c r="F50" s="29" t="s">
        <v>21</v>
      </c>
      <c r="G50" s="29">
        <v>195000</v>
      </c>
      <c r="H50" s="29">
        <v>195000</v>
      </c>
      <c r="I50" s="29" t="s">
        <v>21</v>
      </c>
      <c r="J50" s="22">
        <f t="shared" si="7"/>
        <v>100</v>
      </c>
      <c r="K50" s="22">
        <f t="shared" si="8"/>
        <v>100</v>
      </c>
      <c r="L50" s="22" t="e">
        <f t="shared" si="9"/>
        <v>#VALUE!</v>
      </c>
      <c r="M50" s="7"/>
    </row>
    <row r="51" spans="1:13" ht="69.75" customHeight="1" x14ac:dyDescent="0.25">
      <c r="A51" s="59" t="s">
        <v>81</v>
      </c>
      <c r="B51" s="60" t="s">
        <v>19</v>
      </c>
      <c r="C51" s="61" t="s">
        <v>82</v>
      </c>
      <c r="D51" s="62">
        <f t="shared" ref="D51:I51" si="10">D52</f>
        <v>3829200</v>
      </c>
      <c r="E51" s="62">
        <f t="shared" si="10"/>
        <v>1421100</v>
      </c>
      <c r="F51" s="62">
        <f t="shared" si="10"/>
        <v>2408100</v>
      </c>
      <c r="G51" s="62">
        <f t="shared" si="10"/>
        <v>1124668.02</v>
      </c>
      <c r="H51" s="62">
        <f t="shared" si="10"/>
        <v>874634.77</v>
      </c>
      <c r="I51" s="62">
        <f t="shared" si="10"/>
        <v>250033.25</v>
      </c>
      <c r="J51" s="66">
        <f t="shared" si="7"/>
        <v>29.370835161391412</v>
      </c>
      <c r="K51" s="66">
        <f t="shared" si="8"/>
        <v>61.546321159665055</v>
      </c>
      <c r="L51" s="66">
        <f t="shared" si="9"/>
        <v>10.383009426518832</v>
      </c>
      <c r="M51" s="7"/>
    </row>
    <row r="52" spans="1:13" ht="89.25" customHeight="1" x14ac:dyDescent="0.25">
      <c r="A52" s="26" t="s">
        <v>83</v>
      </c>
      <c r="B52" s="27" t="s">
        <v>19</v>
      </c>
      <c r="C52" s="28" t="s">
        <v>84</v>
      </c>
      <c r="D52" s="29">
        <f t="shared" ref="D52:I52" si="11">D56+D53</f>
        <v>3829200</v>
      </c>
      <c r="E52" s="29">
        <f t="shared" si="11"/>
        <v>1421100</v>
      </c>
      <c r="F52" s="29">
        <f t="shared" si="11"/>
        <v>2408100</v>
      </c>
      <c r="G52" s="29">
        <f t="shared" si="11"/>
        <v>1124668.02</v>
      </c>
      <c r="H52" s="29">
        <f t="shared" si="11"/>
        <v>874634.77</v>
      </c>
      <c r="I52" s="29">
        <f t="shared" si="11"/>
        <v>250033.25</v>
      </c>
      <c r="J52" s="22">
        <f t="shared" si="7"/>
        <v>29.370835161391412</v>
      </c>
      <c r="K52" s="22">
        <f t="shared" si="8"/>
        <v>61.546321159665055</v>
      </c>
      <c r="L52" s="22">
        <f t="shared" si="9"/>
        <v>10.383009426518832</v>
      </c>
      <c r="M52" s="7"/>
    </row>
    <row r="53" spans="1:13" ht="63.75" customHeight="1" x14ac:dyDescent="0.25">
      <c r="A53" s="26" t="s">
        <v>85</v>
      </c>
      <c r="B53" s="27" t="s">
        <v>19</v>
      </c>
      <c r="C53" s="28" t="s">
        <v>86</v>
      </c>
      <c r="D53" s="29">
        <f t="shared" ref="D53:I53" si="12">SUM(D54:D55)</f>
        <v>682200</v>
      </c>
      <c r="E53" s="29">
        <f t="shared" si="12"/>
        <v>482600</v>
      </c>
      <c r="F53" s="29">
        <f t="shared" si="12"/>
        <v>199600</v>
      </c>
      <c r="G53" s="29">
        <f t="shared" si="12"/>
        <v>58768.56</v>
      </c>
      <c r="H53" s="29">
        <f t="shared" si="12"/>
        <v>29384.29</v>
      </c>
      <c r="I53" s="29">
        <f t="shared" si="12"/>
        <v>29384.27</v>
      </c>
      <c r="J53" s="22">
        <f t="shared" si="7"/>
        <v>8.6145646437994721</v>
      </c>
      <c r="K53" s="22">
        <f t="shared" si="8"/>
        <v>6.0887463738085374</v>
      </c>
      <c r="L53" s="22">
        <f t="shared" si="9"/>
        <v>14.721578156312626</v>
      </c>
      <c r="M53" s="7"/>
    </row>
    <row r="54" spans="1:13" ht="89.25" customHeight="1" x14ac:dyDescent="0.25">
      <c r="A54" s="26" t="s">
        <v>87</v>
      </c>
      <c r="B54" s="27" t="s">
        <v>19</v>
      </c>
      <c r="C54" s="28" t="s">
        <v>88</v>
      </c>
      <c r="D54" s="29">
        <v>283000</v>
      </c>
      <c r="E54" s="29">
        <v>283000</v>
      </c>
      <c r="F54" s="29" t="s">
        <v>21</v>
      </c>
      <c r="G54" s="29"/>
      <c r="H54" s="29"/>
      <c r="I54" s="29" t="s">
        <v>21</v>
      </c>
      <c r="J54" s="22">
        <f t="shared" si="7"/>
        <v>0</v>
      </c>
      <c r="K54" s="22">
        <f t="shared" si="8"/>
        <v>0</v>
      </c>
      <c r="L54" s="22" t="e">
        <f t="shared" si="9"/>
        <v>#VALUE!</v>
      </c>
      <c r="M54" s="7"/>
    </row>
    <row r="55" spans="1:13" ht="89.25" customHeight="1" x14ac:dyDescent="0.25">
      <c r="A55" s="26" t="s">
        <v>89</v>
      </c>
      <c r="B55" s="27" t="s">
        <v>19</v>
      </c>
      <c r="C55" s="28" t="s">
        <v>90</v>
      </c>
      <c r="D55" s="29">
        <v>399200</v>
      </c>
      <c r="E55" s="29">
        <v>199600</v>
      </c>
      <c r="F55" s="29">
        <v>199600</v>
      </c>
      <c r="G55" s="29">
        <v>58768.56</v>
      </c>
      <c r="H55" s="29">
        <v>29384.29</v>
      </c>
      <c r="I55" s="29">
        <v>29384.27</v>
      </c>
      <c r="J55" s="22">
        <f t="shared" si="7"/>
        <v>14.721583166332664</v>
      </c>
      <c r="K55" s="22">
        <f t="shared" si="8"/>
        <v>14.721588176352707</v>
      </c>
      <c r="L55" s="22">
        <f t="shared" si="9"/>
        <v>14.721578156312626</v>
      </c>
      <c r="M55" s="7"/>
    </row>
    <row r="56" spans="1:13" ht="89.25" customHeight="1" x14ac:dyDescent="0.25">
      <c r="A56" s="26" t="s">
        <v>91</v>
      </c>
      <c r="B56" s="27" t="s">
        <v>19</v>
      </c>
      <c r="C56" s="28" t="s">
        <v>92</v>
      </c>
      <c r="D56" s="29">
        <f t="shared" ref="D56:I56" si="13">SUM(D57:D58)</f>
        <v>3147000</v>
      </c>
      <c r="E56" s="29">
        <f t="shared" si="13"/>
        <v>938500</v>
      </c>
      <c r="F56" s="29">
        <f t="shared" si="13"/>
        <v>2208500</v>
      </c>
      <c r="G56" s="29">
        <f t="shared" si="13"/>
        <v>1065899.46</v>
      </c>
      <c r="H56" s="29">
        <f t="shared" si="13"/>
        <v>845250.48</v>
      </c>
      <c r="I56" s="29">
        <f t="shared" si="13"/>
        <v>220648.98</v>
      </c>
      <c r="J56" s="22">
        <f t="shared" si="7"/>
        <v>33.870335557673975</v>
      </c>
      <c r="K56" s="22">
        <f t="shared" si="8"/>
        <v>90.063982951518369</v>
      </c>
      <c r="L56" s="22">
        <f t="shared" si="9"/>
        <v>9.9908978944985289</v>
      </c>
      <c r="M56" s="7"/>
    </row>
    <row r="57" spans="1:13" ht="76.5" customHeight="1" x14ac:dyDescent="0.25">
      <c r="A57" s="26" t="s">
        <v>93</v>
      </c>
      <c r="B57" s="27" t="s">
        <v>19</v>
      </c>
      <c r="C57" s="28" t="s">
        <v>94</v>
      </c>
      <c r="D57" s="29">
        <v>938500</v>
      </c>
      <c r="E57" s="29">
        <v>938500</v>
      </c>
      <c r="F57" s="29" t="s">
        <v>21</v>
      </c>
      <c r="G57" s="29">
        <v>845250.48</v>
      </c>
      <c r="H57" s="29">
        <v>845250.48</v>
      </c>
      <c r="I57" s="29" t="s">
        <v>21</v>
      </c>
      <c r="J57" s="22">
        <f t="shared" si="7"/>
        <v>90.063982951518369</v>
      </c>
      <c r="K57" s="22">
        <f t="shared" si="8"/>
        <v>90.063982951518369</v>
      </c>
      <c r="L57" s="22" t="e">
        <f t="shared" si="9"/>
        <v>#VALUE!</v>
      </c>
      <c r="M57" s="7"/>
    </row>
    <row r="58" spans="1:13" ht="76.5" customHeight="1" x14ac:dyDescent="0.25">
      <c r="A58" s="26" t="s">
        <v>95</v>
      </c>
      <c r="B58" s="27" t="s">
        <v>19</v>
      </c>
      <c r="C58" s="28" t="s">
        <v>413</v>
      </c>
      <c r="D58" s="29">
        <v>2208500</v>
      </c>
      <c r="E58" s="29" t="s">
        <v>21</v>
      </c>
      <c r="F58" s="29">
        <v>2208500</v>
      </c>
      <c r="G58" s="29">
        <v>220648.98</v>
      </c>
      <c r="H58" s="29" t="s">
        <v>21</v>
      </c>
      <c r="I58" s="29">
        <v>220648.98</v>
      </c>
      <c r="J58" s="22">
        <f t="shared" si="7"/>
        <v>9.9908978944985289</v>
      </c>
      <c r="K58" s="22" t="e">
        <f t="shared" si="8"/>
        <v>#VALUE!</v>
      </c>
      <c r="L58" s="22">
        <f t="shared" si="9"/>
        <v>9.9908978944985289</v>
      </c>
      <c r="M58" s="7"/>
    </row>
    <row r="59" spans="1:13" ht="25.5" customHeight="1" x14ac:dyDescent="0.25">
      <c r="A59" s="59" t="s">
        <v>96</v>
      </c>
      <c r="B59" s="60" t="s">
        <v>19</v>
      </c>
      <c r="C59" s="61" t="s">
        <v>97</v>
      </c>
      <c r="D59" s="62">
        <f>D60</f>
        <v>60000</v>
      </c>
      <c r="E59" s="62">
        <f>E60</f>
        <v>60000</v>
      </c>
      <c r="F59" s="62"/>
      <c r="G59" s="62">
        <f>G60</f>
        <v>49306.49</v>
      </c>
      <c r="H59" s="62">
        <f>H60</f>
        <v>49306.49</v>
      </c>
      <c r="I59" s="62" t="s">
        <v>21</v>
      </c>
      <c r="J59" s="66">
        <f t="shared" si="7"/>
        <v>82.177483333333328</v>
      </c>
      <c r="K59" s="66">
        <f t="shared" si="8"/>
        <v>82.177483333333328</v>
      </c>
      <c r="L59" s="66" t="e">
        <f t="shared" si="9"/>
        <v>#VALUE!</v>
      </c>
      <c r="M59" s="7"/>
    </row>
    <row r="60" spans="1:13" ht="25.5" customHeight="1" x14ac:dyDescent="0.25">
      <c r="A60" s="26" t="s">
        <v>98</v>
      </c>
      <c r="B60" s="27" t="s">
        <v>19</v>
      </c>
      <c r="C60" s="28" t="s">
        <v>99</v>
      </c>
      <c r="D60" s="29">
        <f>SUM(D61:D64)</f>
        <v>60000</v>
      </c>
      <c r="E60" s="29">
        <f>SUM(E61:E64)</f>
        <v>60000</v>
      </c>
      <c r="F60" s="29"/>
      <c r="G60" s="29">
        <f>SUM(G61:G64)</f>
        <v>49306.49</v>
      </c>
      <c r="H60" s="29">
        <f>SUM(H61:H64)</f>
        <v>49306.49</v>
      </c>
      <c r="I60" s="29" t="s">
        <v>21</v>
      </c>
      <c r="J60" s="22">
        <f t="shared" si="7"/>
        <v>82.177483333333328</v>
      </c>
      <c r="K60" s="22">
        <f t="shared" si="8"/>
        <v>82.177483333333328</v>
      </c>
      <c r="L60" s="22" t="e">
        <f t="shared" si="9"/>
        <v>#VALUE!</v>
      </c>
      <c r="M60" s="7"/>
    </row>
    <row r="61" spans="1:13" ht="25.5" customHeight="1" x14ac:dyDescent="0.25">
      <c r="A61" s="26" t="s">
        <v>100</v>
      </c>
      <c r="B61" s="27" t="s">
        <v>19</v>
      </c>
      <c r="C61" s="28" t="s">
        <v>101</v>
      </c>
      <c r="D61" s="29">
        <v>49000</v>
      </c>
      <c r="E61" s="29">
        <v>49000</v>
      </c>
      <c r="F61" s="29" t="s">
        <v>21</v>
      </c>
      <c r="G61" s="29">
        <v>44467.61</v>
      </c>
      <c r="H61" s="29">
        <v>44467.61</v>
      </c>
      <c r="I61" s="29" t="s">
        <v>21</v>
      </c>
      <c r="J61" s="22">
        <f t="shared" si="7"/>
        <v>90.750224489795912</v>
      </c>
      <c r="K61" s="22">
        <f t="shared" si="8"/>
        <v>90.750224489795912</v>
      </c>
      <c r="L61" s="22" t="e">
        <f t="shared" si="9"/>
        <v>#VALUE!</v>
      </c>
      <c r="M61" s="7"/>
    </row>
    <row r="62" spans="1:13" ht="25.5" customHeight="1" x14ac:dyDescent="0.25">
      <c r="A62" s="26" t="s">
        <v>102</v>
      </c>
      <c r="B62" s="27" t="s">
        <v>19</v>
      </c>
      <c r="C62" s="28" t="s">
        <v>103</v>
      </c>
      <c r="D62" s="29"/>
      <c r="E62" s="29"/>
      <c r="F62" s="29" t="s">
        <v>21</v>
      </c>
      <c r="G62" s="29"/>
      <c r="H62" s="29"/>
      <c r="I62" s="29" t="s">
        <v>21</v>
      </c>
      <c r="J62" s="22" t="e">
        <f t="shared" si="7"/>
        <v>#DIV/0!</v>
      </c>
      <c r="K62" s="22" t="e">
        <f t="shared" si="8"/>
        <v>#DIV/0!</v>
      </c>
      <c r="L62" s="22" t="e">
        <f t="shared" si="9"/>
        <v>#VALUE!</v>
      </c>
      <c r="M62" s="7"/>
    </row>
    <row r="63" spans="1:13" ht="25.5" customHeight="1" x14ac:dyDescent="0.25">
      <c r="A63" s="26" t="s">
        <v>104</v>
      </c>
      <c r="B63" s="27" t="s">
        <v>19</v>
      </c>
      <c r="C63" s="28" t="s">
        <v>105</v>
      </c>
      <c r="D63" s="29">
        <v>1500</v>
      </c>
      <c r="E63" s="29">
        <v>1500</v>
      </c>
      <c r="F63" s="29" t="s">
        <v>21</v>
      </c>
      <c r="G63" s="29">
        <v>709.71</v>
      </c>
      <c r="H63" s="29">
        <v>709.71</v>
      </c>
      <c r="I63" s="29" t="s">
        <v>21</v>
      </c>
      <c r="J63" s="22">
        <f t="shared" si="7"/>
        <v>47.314</v>
      </c>
      <c r="K63" s="22">
        <f t="shared" si="8"/>
        <v>47.314</v>
      </c>
      <c r="L63" s="22" t="e">
        <f t="shared" si="9"/>
        <v>#VALUE!</v>
      </c>
      <c r="M63" s="7"/>
    </row>
    <row r="64" spans="1:13" ht="25.5" customHeight="1" x14ac:dyDescent="0.25">
      <c r="A64" s="26" t="s">
        <v>106</v>
      </c>
      <c r="B64" s="27" t="s">
        <v>19</v>
      </c>
      <c r="C64" s="28" t="s">
        <v>107</v>
      </c>
      <c r="D64" s="29">
        <v>9500</v>
      </c>
      <c r="E64" s="29">
        <v>9500</v>
      </c>
      <c r="F64" s="29" t="s">
        <v>21</v>
      </c>
      <c r="G64" s="29">
        <v>4129.17</v>
      </c>
      <c r="H64" s="29">
        <v>4129.17</v>
      </c>
      <c r="I64" s="29" t="s">
        <v>21</v>
      </c>
      <c r="J64" s="22">
        <f t="shared" si="7"/>
        <v>43.464947368421051</v>
      </c>
      <c r="K64" s="22">
        <f t="shared" si="8"/>
        <v>43.464947368421051</v>
      </c>
      <c r="L64" s="22" t="e">
        <f t="shared" si="9"/>
        <v>#VALUE!</v>
      </c>
      <c r="M64" s="7"/>
    </row>
    <row r="65" spans="1:13" ht="25.5" customHeight="1" x14ac:dyDescent="0.25">
      <c r="A65" s="59" t="s">
        <v>108</v>
      </c>
      <c r="B65" s="60" t="s">
        <v>19</v>
      </c>
      <c r="C65" s="61" t="s">
        <v>109</v>
      </c>
      <c r="D65" s="62">
        <f>D66+D69</f>
        <v>8107000</v>
      </c>
      <c r="E65" s="62">
        <f>E66+E69</f>
        <v>8107000</v>
      </c>
      <c r="F65" s="62"/>
      <c r="G65" s="62">
        <f>G66+G69</f>
        <v>7394585.3200000003</v>
      </c>
      <c r="H65" s="62">
        <f>H66+H69</f>
        <v>7394585.3200000003</v>
      </c>
      <c r="I65" s="62" t="s">
        <v>21</v>
      </c>
      <c r="J65" s="66">
        <f t="shared" si="7"/>
        <v>91.212351301344512</v>
      </c>
      <c r="K65" s="66">
        <f t="shared" si="8"/>
        <v>91.212351301344512</v>
      </c>
      <c r="L65" s="66" t="e">
        <f t="shared" si="9"/>
        <v>#VALUE!</v>
      </c>
      <c r="M65" s="7"/>
    </row>
    <row r="66" spans="1:13" ht="15" customHeight="1" x14ac:dyDescent="0.25">
      <c r="A66" s="26" t="s">
        <v>110</v>
      </c>
      <c r="B66" s="27" t="s">
        <v>19</v>
      </c>
      <c r="C66" s="28" t="s">
        <v>111</v>
      </c>
      <c r="D66" s="29">
        <f t="shared" ref="D66:H67" si="14">D67</f>
        <v>7040000</v>
      </c>
      <c r="E66" s="29">
        <f t="shared" si="14"/>
        <v>7040000</v>
      </c>
      <c r="F66" s="29"/>
      <c r="G66" s="29">
        <f t="shared" si="14"/>
        <v>6331485.5</v>
      </c>
      <c r="H66" s="29">
        <f t="shared" si="14"/>
        <v>6331485.5</v>
      </c>
      <c r="I66" s="29" t="s">
        <v>21</v>
      </c>
      <c r="J66" s="22">
        <f t="shared" si="7"/>
        <v>89.935873579545458</v>
      </c>
      <c r="K66" s="22">
        <f t="shared" si="8"/>
        <v>89.935873579545458</v>
      </c>
      <c r="L66" s="22" t="e">
        <f t="shared" si="9"/>
        <v>#VALUE!</v>
      </c>
      <c r="M66" s="7"/>
    </row>
    <row r="67" spans="1:13" ht="15" customHeight="1" x14ac:dyDescent="0.25">
      <c r="A67" s="26" t="s">
        <v>112</v>
      </c>
      <c r="B67" s="27" t="s">
        <v>19</v>
      </c>
      <c r="C67" s="28" t="s">
        <v>113</v>
      </c>
      <c r="D67" s="29">
        <f t="shared" si="14"/>
        <v>7040000</v>
      </c>
      <c r="E67" s="29">
        <f t="shared" si="14"/>
        <v>7040000</v>
      </c>
      <c r="F67" s="29"/>
      <c r="G67" s="29">
        <f t="shared" si="14"/>
        <v>6331485.5</v>
      </c>
      <c r="H67" s="29">
        <f t="shared" si="14"/>
        <v>6331485.5</v>
      </c>
      <c r="I67" s="29" t="s">
        <v>21</v>
      </c>
      <c r="J67" s="22">
        <f t="shared" si="7"/>
        <v>89.935873579545458</v>
      </c>
      <c r="K67" s="22">
        <f t="shared" si="8"/>
        <v>89.935873579545458</v>
      </c>
      <c r="L67" s="22" t="e">
        <f t="shared" si="9"/>
        <v>#VALUE!</v>
      </c>
      <c r="M67" s="7"/>
    </row>
    <row r="68" spans="1:13" ht="38.25" customHeight="1" x14ac:dyDescent="0.25">
      <c r="A68" s="26" t="s">
        <v>114</v>
      </c>
      <c r="B68" s="27" t="s">
        <v>19</v>
      </c>
      <c r="C68" s="28" t="s">
        <v>115</v>
      </c>
      <c r="D68" s="29">
        <v>7040000</v>
      </c>
      <c r="E68" s="29">
        <v>7040000</v>
      </c>
      <c r="F68" s="29"/>
      <c r="G68" s="29">
        <v>6331485.5</v>
      </c>
      <c r="H68" s="29">
        <v>6331485.5</v>
      </c>
      <c r="I68" s="29" t="s">
        <v>21</v>
      </c>
      <c r="J68" s="22">
        <f t="shared" si="7"/>
        <v>89.935873579545458</v>
      </c>
      <c r="K68" s="22">
        <f t="shared" si="8"/>
        <v>89.935873579545458</v>
      </c>
      <c r="L68" s="22" t="e">
        <f t="shared" si="9"/>
        <v>#VALUE!</v>
      </c>
      <c r="M68" s="7"/>
    </row>
    <row r="69" spans="1:13" ht="44.25" customHeight="1" x14ac:dyDescent="0.25">
      <c r="A69" s="26" t="s">
        <v>417</v>
      </c>
      <c r="B69" s="27" t="s">
        <v>19</v>
      </c>
      <c r="C69" s="28" t="s">
        <v>418</v>
      </c>
      <c r="D69" s="29">
        <v>1067000</v>
      </c>
      <c r="E69" s="29">
        <v>1067000</v>
      </c>
      <c r="F69" s="29"/>
      <c r="G69" s="29">
        <v>1063099.82</v>
      </c>
      <c r="H69" s="29">
        <v>1063099.82</v>
      </c>
      <c r="I69" s="29"/>
      <c r="J69" s="22">
        <f t="shared" si="7"/>
        <v>99.634472352389878</v>
      </c>
      <c r="K69" s="22"/>
      <c r="L69" s="22"/>
      <c r="M69" s="7"/>
    </row>
    <row r="70" spans="1:13" ht="46.5" customHeight="1" x14ac:dyDescent="0.25">
      <c r="A70" s="59" t="s">
        <v>116</v>
      </c>
      <c r="B70" s="60" t="s">
        <v>19</v>
      </c>
      <c r="C70" s="61" t="s">
        <v>117</v>
      </c>
      <c r="D70" s="62">
        <f t="shared" ref="D70:E72" si="15">D71</f>
        <v>208000</v>
      </c>
      <c r="E70" s="62">
        <f t="shared" si="15"/>
        <v>208000</v>
      </c>
      <c r="F70" s="62"/>
      <c r="G70" s="62">
        <f t="shared" ref="G70:H72" si="16">G71</f>
        <v>207900</v>
      </c>
      <c r="H70" s="62">
        <f t="shared" si="16"/>
        <v>207900</v>
      </c>
      <c r="I70" s="62" t="s">
        <v>21</v>
      </c>
      <c r="J70" s="66">
        <f t="shared" si="7"/>
        <v>99.95192307692308</v>
      </c>
      <c r="K70" s="66">
        <f t="shared" si="8"/>
        <v>99.95192307692308</v>
      </c>
      <c r="L70" s="66" t="e">
        <f t="shared" si="9"/>
        <v>#VALUE!</v>
      </c>
      <c r="M70" s="7"/>
    </row>
    <row r="71" spans="1:13" ht="76.5" customHeight="1" x14ac:dyDescent="0.25">
      <c r="A71" s="26" t="s">
        <v>118</v>
      </c>
      <c r="B71" s="27" t="s">
        <v>19</v>
      </c>
      <c r="C71" s="28" t="s">
        <v>119</v>
      </c>
      <c r="D71" s="29">
        <f t="shared" si="15"/>
        <v>208000</v>
      </c>
      <c r="E71" s="29">
        <f t="shared" si="15"/>
        <v>208000</v>
      </c>
      <c r="F71" s="29"/>
      <c r="G71" s="29">
        <f t="shared" si="16"/>
        <v>207900</v>
      </c>
      <c r="H71" s="29">
        <f t="shared" si="16"/>
        <v>207900</v>
      </c>
      <c r="I71" s="29" t="s">
        <v>21</v>
      </c>
      <c r="J71" s="22">
        <f t="shared" si="7"/>
        <v>99.95192307692308</v>
      </c>
      <c r="K71" s="22">
        <f t="shared" si="8"/>
        <v>99.95192307692308</v>
      </c>
      <c r="L71" s="22" t="e">
        <f t="shared" si="9"/>
        <v>#VALUE!</v>
      </c>
      <c r="M71" s="7"/>
    </row>
    <row r="72" spans="1:13" ht="89.25" customHeight="1" x14ac:dyDescent="0.25">
      <c r="A72" s="26" t="s">
        <v>120</v>
      </c>
      <c r="B72" s="27" t="s">
        <v>19</v>
      </c>
      <c r="C72" s="28" t="s">
        <v>121</v>
      </c>
      <c r="D72" s="29">
        <f t="shared" si="15"/>
        <v>208000</v>
      </c>
      <c r="E72" s="29">
        <f t="shared" si="15"/>
        <v>208000</v>
      </c>
      <c r="F72" s="29"/>
      <c r="G72" s="29">
        <f t="shared" si="16"/>
        <v>207900</v>
      </c>
      <c r="H72" s="29">
        <f t="shared" si="16"/>
        <v>207900</v>
      </c>
      <c r="I72" s="29" t="s">
        <v>21</v>
      </c>
      <c r="J72" s="22">
        <f t="shared" si="7"/>
        <v>99.95192307692308</v>
      </c>
      <c r="K72" s="22">
        <f t="shared" si="8"/>
        <v>99.95192307692308</v>
      </c>
      <c r="L72" s="22" t="e">
        <f t="shared" si="9"/>
        <v>#VALUE!</v>
      </c>
      <c r="M72" s="7"/>
    </row>
    <row r="73" spans="1:13" ht="159" customHeight="1" x14ac:dyDescent="0.25">
      <c r="A73" s="26" t="s">
        <v>122</v>
      </c>
      <c r="B73" s="27" t="s">
        <v>19</v>
      </c>
      <c r="C73" s="28" t="s">
        <v>123</v>
      </c>
      <c r="D73" s="29">
        <v>208000</v>
      </c>
      <c r="E73" s="29">
        <v>208000</v>
      </c>
      <c r="F73" s="29"/>
      <c r="G73" s="29">
        <v>207900</v>
      </c>
      <c r="H73" s="29">
        <v>207900</v>
      </c>
      <c r="I73" s="29" t="s">
        <v>21</v>
      </c>
      <c r="J73" s="22">
        <f t="shared" si="7"/>
        <v>99.95192307692308</v>
      </c>
      <c r="K73" s="22">
        <f t="shared" si="8"/>
        <v>99.95192307692308</v>
      </c>
      <c r="L73" s="22" t="e">
        <f t="shared" si="9"/>
        <v>#VALUE!</v>
      </c>
      <c r="M73" s="7"/>
    </row>
    <row r="74" spans="1:13" ht="15" customHeight="1" x14ac:dyDescent="0.25">
      <c r="A74" s="59" t="s">
        <v>124</v>
      </c>
      <c r="B74" s="60" t="s">
        <v>19</v>
      </c>
      <c r="C74" s="61" t="s">
        <v>125</v>
      </c>
      <c r="D74" s="62">
        <f>SUM(D75:D86)</f>
        <v>1017000</v>
      </c>
      <c r="E74" s="62">
        <f>SUM(E75:E86)</f>
        <v>1017000</v>
      </c>
      <c r="F74" s="62"/>
      <c r="G74" s="62">
        <f>SUM(G75:G86)</f>
        <v>651993.68000000005</v>
      </c>
      <c r="H74" s="62">
        <f>SUM(H75:H86)</f>
        <v>648993.68000000005</v>
      </c>
      <c r="I74" s="62">
        <f>SUM(I75:I86)</f>
        <v>3000</v>
      </c>
      <c r="J74" s="66">
        <f t="shared" si="7"/>
        <v>64.109506391347111</v>
      </c>
      <c r="K74" s="66">
        <f t="shared" si="8"/>
        <v>63.814521140609635</v>
      </c>
      <c r="L74" s="66" t="e">
        <f t="shared" si="9"/>
        <v>#DIV/0!</v>
      </c>
      <c r="M74" s="7"/>
    </row>
    <row r="75" spans="1:13" ht="76.5" customHeight="1" x14ac:dyDescent="0.25">
      <c r="A75" s="26" t="s">
        <v>126</v>
      </c>
      <c r="B75" s="27" t="s">
        <v>19</v>
      </c>
      <c r="C75" s="28" t="s">
        <v>127</v>
      </c>
      <c r="D75" s="29">
        <v>2000</v>
      </c>
      <c r="E75" s="29">
        <v>2000</v>
      </c>
      <c r="F75" s="29" t="s">
        <v>21</v>
      </c>
      <c r="G75" s="29">
        <v>1912.5</v>
      </c>
      <c r="H75" s="29">
        <v>1912.5</v>
      </c>
      <c r="I75" s="29" t="s">
        <v>21</v>
      </c>
      <c r="J75" s="22">
        <f t="shared" si="7"/>
        <v>95.625</v>
      </c>
      <c r="K75" s="22">
        <f t="shared" si="8"/>
        <v>95.625</v>
      </c>
      <c r="L75" s="22" t="e">
        <f t="shared" si="9"/>
        <v>#VALUE!</v>
      </c>
      <c r="M75" s="7"/>
    </row>
    <row r="76" spans="1:13" ht="76.5" customHeight="1" x14ac:dyDescent="0.25">
      <c r="A76" s="26" t="s">
        <v>367</v>
      </c>
      <c r="B76" s="27" t="s">
        <v>19</v>
      </c>
      <c r="C76" s="28" t="s">
        <v>410</v>
      </c>
      <c r="D76" s="29"/>
      <c r="E76" s="29"/>
      <c r="F76" s="29"/>
      <c r="G76" s="29"/>
      <c r="H76" s="29"/>
      <c r="I76" s="29"/>
      <c r="J76" s="22" t="e">
        <f t="shared" si="7"/>
        <v>#DIV/0!</v>
      </c>
      <c r="K76" s="22" t="e">
        <f t="shared" si="8"/>
        <v>#DIV/0!</v>
      </c>
      <c r="L76" s="22" t="e">
        <f t="shared" si="9"/>
        <v>#DIV/0!</v>
      </c>
      <c r="M76" s="7"/>
    </row>
    <row r="77" spans="1:13" ht="63.75" customHeight="1" x14ac:dyDescent="0.25">
      <c r="A77" s="26" t="s">
        <v>128</v>
      </c>
      <c r="B77" s="27" t="s">
        <v>19</v>
      </c>
      <c r="C77" s="28" t="s">
        <v>129</v>
      </c>
      <c r="D77" s="29">
        <v>248000</v>
      </c>
      <c r="E77" s="29">
        <v>248000</v>
      </c>
      <c r="F77" s="29" t="s">
        <v>21</v>
      </c>
      <c r="G77" s="29">
        <v>7424.89</v>
      </c>
      <c r="H77" s="29">
        <v>7424.89</v>
      </c>
      <c r="I77" s="29" t="s">
        <v>21</v>
      </c>
      <c r="J77" s="22">
        <f t="shared" si="7"/>
        <v>2.9939072580645161</v>
      </c>
      <c r="K77" s="22">
        <f t="shared" si="8"/>
        <v>2.9939072580645161</v>
      </c>
      <c r="L77" s="22" t="e">
        <f t="shared" si="9"/>
        <v>#VALUE!</v>
      </c>
      <c r="M77" s="7"/>
    </row>
    <row r="78" spans="1:13" ht="38.25" customHeight="1" x14ac:dyDescent="0.25">
      <c r="A78" s="26" t="s">
        <v>130</v>
      </c>
      <c r="B78" s="27" t="s">
        <v>19</v>
      </c>
      <c r="C78" s="28" t="s">
        <v>131</v>
      </c>
      <c r="D78" s="29">
        <v>30000</v>
      </c>
      <c r="E78" s="29">
        <v>30000</v>
      </c>
      <c r="F78" s="29" t="s">
        <v>21</v>
      </c>
      <c r="G78" s="29">
        <v>19500</v>
      </c>
      <c r="H78" s="29">
        <v>19500</v>
      </c>
      <c r="I78" s="29" t="s">
        <v>21</v>
      </c>
      <c r="J78" s="22">
        <f t="shared" si="7"/>
        <v>65</v>
      </c>
      <c r="K78" s="22">
        <f t="shared" si="8"/>
        <v>65</v>
      </c>
      <c r="L78" s="22" t="e">
        <f t="shared" si="9"/>
        <v>#VALUE!</v>
      </c>
      <c r="M78" s="7"/>
    </row>
    <row r="79" spans="1:13" ht="63.75" customHeight="1" x14ac:dyDescent="0.25">
      <c r="A79" s="26" t="s">
        <v>132</v>
      </c>
      <c r="B79" s="27" t="s">
        <v>19</v>
      </c>
      <c r="C79" s="28" t="s">
        <v>133</v>
      </c>
      <c r="D79" s="29">
        <v>2000</v>
      </c>
      <c r="E79" s="29">
        <v>2000</v>
      </c>
      <c r="F79" s="29"/>
      <c r="G79" s="29">
        <v>1000</v>
      </c>
      <c r="H79" s="29">
        <v>1000</v>
      </c>
      <c r="I79" s="29" t="s">
        <v>21</v>
      </c>
      <c r="J79" s="29">
        <f t="shared" si="7"/>
        <v>50</v>
      </c>
      <c r="K79" s="29">
        <f t="shared" si="8"/>
        <v>50</v>
      </c>
      <c r="L79" s="29"/>
      <c r="M79" s="7"/>
    </row>
    <row r="80" spans="1:13" ht="53.25" customHeight="1" x14ac:dyDescent="0.25">
      <c r="A80" s="26" t="s">
        <v>134</v>
      </c>
      <c r="B80" s="27" t="s">
        <v>19</v>
      </c>
      <c r="C80" s="28" t="s">
        <v>135</v>
      </c>
      <c r="D80" s="29">
        <v>9000</v>
      </c>
      <c r="E80" s="29">
        <v>9000</v>
      </c>
      <c r="F80" s="29" t="s">
        <v>21</v>
      </c>
      <c r="G80" s="29">
        <v>5000</v>
      </c>
      <c r="H80" s="29">
        <v>5000</v>
      </c>
      <c r="I80" s="29" t="s">
        <v>21</v>
      </c>
      <c r="J80" s="22">
        <f t="shared" ref="J80:L87" si="17">G80/D80*100</f>
        <v>55.555555555555557</v>
      </c>
      <c r="K80" s="22">
        <f t="shared" si="17"/>
        <v>55.555555555555557</v>
      </c>
      <c r="L80" s="22" t="e">
        <f t="shared" si="17"/>
        <v>#VALUE!</v>
      </c>
      <c r="M80" s="7"/>
    </row>
    <row r="81" spans="1:13" ht="56.25" customHeight="1" x14ac:dyDescent="0.25">
      <c r="A81" s="26" t="s">
        <v>427</v>
      </c>
      <c r="B81" s="27" t="s">
        <v>19</v>
      </c>
      <c r="C81" s="28" t="s">
        <v>135</v>
      </c>
      <c r="D81" s="29"/>
      <c r="E81" s="29"/>
      <c r="F81" s="29"/>
      <c r="G81" s="29"/>
      <c r="H81" s="29"/>
      <c r="I81" s="29"/>
      <c r="J81" s="22"/>
      <c r="K81" s="22"/>
      <c r="L81" s="22"/>
      <c r="M81" s="7"/>
    </row>
    <row r="82" spans="1:13" ht="57.75" customHeight="1" x14ac:dyDescent="0.25">
      <c r="A82" s="26" t="s">
        <v>420</v>
      </c>
      <c r="B82" s="27" t="s">
        <v>19</v>
      </c>
      <c r="C82" s="28" t="s">
        <v>421</v>
      </c>
      <c r="D82" s="29">
        <v>15000</v>
      </c>
      <c r="E82" s="29">
        <v>15000</v>
      </c>
      <c r="F82" s="29"/>
      <c r="G82" s="29">
        <v>15000</v>
      </c>
      <c r="H82" s="29">
        <v>15000</v>
      </c>
      <c r="I82" s="29"/>
      <c r="J82" s="22">
        <f t="shared" si="17"/>
        <v>100</v>
      </c>
      <c r="K82" s="22"/>
      <c r="L82" s="22"/>
      <c r="M82" s="7"/>
    </row>
    <row r="83" spans="1:13" ht="57.75" customHeight="1" x14ac:dyDescent="0.25">
      <c r="A83" s="26" t="s">
        <v>423</v>
      </c>
      <c r="B83" s="27" t="s">
        <v>19</v>
      </c>
      <c r="C83" s="28" t="s">
        <v>424</v>
      </c>
      <c r="D83" s="29"/>
      <c r="E83" s="29"/>
      <c r="F83" s="29"/>
      <c r="G83" s="29">
        <v>3000</v>
      </c>
      <c r="H83" s="29"/>
      <c r="I83" s="29">
        <v>3000</v>
      </c>
      <c r="J83" s="22" t="e">
        <f t="shared" si="17"/>
        <v>#DIV/0!</v>
      </c>
      <c r="K83" s="22"/>
      <c r="L83" s="22"/>
      <c r="M83" s="7"/>
    </row>
    <row r="84" spans="1:13" ht="63.75" customHeight="1" x14ac:dyDescent="0.25">
      <c r="A84" s="26" t="s">
        <v>136</v>
      </c>
      <c r="B84" s="27" t="s">
        <v>19</v>
      </c>
      <c r="C84" s="28" t="s">
        <v>137</v>
      </c>
      <c r="D84" s="29">
        <v>15000</v>
      </c>
      <c r="E84" s="29">
        <v>15000</v>
      </c>
      <c r="F84" s="29" t="s">
        <v>21</v>
      </c>
      <c r="G84" s="29">
        <v>3000</v>
      </c>
      <c r="H84" s="29">
        <v>3000</v>
      </c>
      <c r="I84" s="29" t="s">
        <v>21</v>
      </c>
      <c r="J84" s="22">
        <f t="shared" si="17"/>
        <v>20</v>
      </c>
      <c r="K84" s="22">
        <f t="shared" si="17"/>
        <v>20</v>
      </c>
      <c r="L84" s="22" t="e">
        <f t="shared" si="17"/>
        <v>#VALUE!</v>
      </c>
      <c r="M84" s="7"/>
    </row>
    <row r="85" spans="1:13" ht="63.75" customHeight="1" x14ac:dyDescent="0.25">
      <c r="A85" s="26" t="s">
        <v>384</v>
      </c>
      <c r="B85" s="27" t="s">
        <v>19</v>
      </c>
      <c r="C85" s="28" t="s">
        <v>385</v>
      </c>
      <c r="D85" s="29"/>
      <c r="E85" s="29"/>
      <c r="F85" s="29"/>
      <c r="G85" s="29"/>
      <c r="H85" s="29"/>
      <c r="I85" s="29"/>
      <c r="J85" s="22"/>
      <c r="K85" s="22"/>
      <c r="L85" s="22"/>
      <c r="M85" s="7"/>
    </row>
    <row r="86" spans="1:13" ht="59.25" customHeight="1" x14ac:dyDescent="0.25">
      <c r="A86" s="26" t="s">
        <v>138</v>
      </c>
      <c r="B86" s="27" t="s">
        <v>19</v>
      </c>
      <c r="C86" s="28" t="s">
        <v>139</v>
      </c>
      <c r="D86" s="29">
        <v>696000</v>
      </c>
      <c r="E86" s="29">
        <v>696000</v>
      </c>
      <c r="F86" s="29" t="s">
        <v>21</v>
      </c>
      <c r="G86" s="29">
        <v>596156.29</v>
      </c>
      <c r="H86" s="29">
        <v>596156.29</v>
      </c>
      <c r="I86" s="29" t="s">
        <v>21</v>
      </c>
      <c r="J86" s="22">
        <f t="shared" si="17"/>
        <v>85.654639367816102</v>
      </c>
      <c r="K86" s="22">
        <f t="shared" si="17"/>
        <v>85.654639367816102</v>
      </c>
      <c r="L86" s="22" t="e">
        <f t="shared" si="17"/>
        <v>#VALUE!</v>
      </c>
      <c r="M86" s="7"/>
    </row>
    <row r="87" spans="1:13" ht="15" customHeight="1" x14ac:dyDescent="0.25">
      <c r="A87" s="59" t="s">
        <v>140</v>
      </c>
      <c r="B87" s="60" t="s">
        <v>19</v>
      </c>
      <c r="C87" s="61" t="s">
        <v>141</v>
      </c>
      <c r="D87" s="62">
        <f t="shared" ref="D87:F87" si="18">D91+D88</f>
        <v>219000</v>
      </c>
      <c r="E87" s="62">
        <f t="shared" si="18"/>
        <v>100000</v>
      </c>
      <c r="F87" s="62">
        <f t="shared" si="18"/>
        <v>119000</v>
      </c>
      <c r="G87" s="62">
        <f>G91+G88+G89+G90</f>
        <v>260145.05000000002</v>
      </c>
      <c r="H87" s="62">
        <f>H91+H88+H89</f>
        <v>4201.41</v>
      </c>
      <c r="I87" s="62">
        <f>I91+I88+I89+I90</f>
        <v>255943.64</v>
      </c>
      <c r="J87" s="66">
        <f t="shared" si="17"/>
        <v>118.78769406392695</v>
      </c>
      <c r="K87" s="66">
        <f t="shared" si="17"/>
        <v>4.2014100000000001</v>
      </c>
      <c r="L87" s="66">
        <f t="shared" si="17"/>
        <v>215.07868907563025</v>
      </c>
      <c r="M87" s="7"/>
    </row>
    <row r="88" spans="1:13" ht="15" customHeight="1" x14ac:dyDescent="0.25">
      <c r="A88" s="26" t="s">
        <v>142</v>
      </c>
      <c r="B88" s="27" t="s">
        <v>19</v>
      </c>
      <c r="C88" s="28" t="s">
        <v>143</v>
      </c>
      <c r="D88" s="29"/>
      <c r="E88" s="29"/>
      <c r="F88" s="29"/>
      <c r="G88" s="29"/>
      <c r="H88" s="29"/>
      <c r="I88" s="29"/>
      <c r="J88" s="29"/>
      <c r="K88" s="29"/>
      <c r="L88" s="29"/>
      <c r="M88" s="7"/>
    </row>
    <row r="89" spans="1:13" ht="15" customHeight="1" x14ac:dyDescent="0.25">
      <c r="A89" s="26" t="s">
        <v>142</v>
      </c>
      <c r="B89" s="27" t="s">
        <v>19</v>
      </c>
      <c r="C89" s="28" t="s">
        <v>395</v>
      </c>
      <c r="D89" s="29"/>
      <c r="E89" s="29"/>
      <c r="F89" s="29"/>
      <c r="G89" s="29"/>
      <c r="H89" s="29"/>
      <c r="I89" s="29"/>
      <c r="J89" s="22" t="e">
        <f t="shared" ref="J89:L94" si="19">G89/D89*100</f>
        <v>#DIV/0!</v>
      </c>
      <c r="K89" s="29"/>
      <c r="L89" s="29"/>
      <c r="M89" s="7"/>
    </row>
    <row r="90" spans="1:13" ht="25.5" customHeight="1" x14ac:dyDescent="0.25">
      <c r="A90" s="26" t="s">
        <v>144</v>
      </c>
      <c r="B90" s="27" t="s">
        <v>19</v>
      </c>
      <c r="C90" s="28" t="s">
        <v>388</v>
      </c>
      <c r="D90" s="29"/>
      <c r="E90" s="29"/>
      <c r="F90" s="29"/>
      <c r="G90" s="29">
        <v>-1232.93</v>
      </c>
      <c r="H90" s="29"/>
      <c r="I90" s="29">
        <v>-1232.93</v>
      </c>
      <c r="J90" s="22" t="e">
        <f t="shared" si="19"/>
        <v>#DIV/0!</v>
      </c>
      <c r="K90" s="29"/>
      <c r="L90" s="29"/>
      <c r="M90" s="7"/>
    </row>
    <row r="91" spans="1:13" ht="15" customHeight="1" x14ac:dyDescent="0.25">
      <c r="A91" s="26" t="s">
        <v>145</v>
      </c>
      <c r="B91" s="27" t="s">
        <v>19</v>
      </c>
      <c r="C91" s="28" t="s">
        <v>146</v>
      </c>
      <c r="D91" s="29">
        <f t="shared" ref="D91:I91" si="20">SUM(D92:D93)</f>
        <v>219000</v>
      </c>
      <c r="E91" s="29">
        <f t="shared" si="20"/>
        <v>100000</v>
      </c>
      <c r="F91" s="29">
        <f t="shared" si="20"/>
        <v>119000</v>
      </c>
      <c r="G91" s="29">
        <f t="shared" si="20"/>
        <v>261377.98</v>
      </c>
      <c r="H91" s="29">
        <f t="shared" si="20"/>
        <v>4201.41</v>
      </c>
      <c r="I91" s="29">
        <f t="shared" si="20"/>
        <v>257176.57</v>
      </c>
      <c r="J91" s="22">
        <f t="shared" si="19"/>
        <v>119.35067579908676</v>
      </c>
      <c r="K91" s="22">
        <f t="shared" si="19"/>
        <v>4.2014100000000001</v>
      </c>
      <c r="L91" s="22">
        <f t="shared" si="19"/>
        <v>216.11476470588235</v>
      </c>
      <c r="M91" s="7"/>
    </row>
    <row r="92" spans="1:13" ht="25.5" customHeight="1" x14ac:dyDescent="0.25">
      <c r="A92" s="26" t="s">
        <v>147</v>
      </c>
      <c r="B92" s="27" t="s">
        <v>19</v>
      </c>
      <c r="C92" s="28" t="s">
        <v>148</v>
      </c>
      <c r="D92" s="29">
        <v>100000</v>
      </c>
      <c r="E92" s="29">
        <v>100000</v>
      </c>
      <c r="F92" s="29" t="s">
        <v>21</v>
      </c>
      <c r="G92" s="29">
        <v>4201.41</v>
      </c>
      <c r="H92" s="29">
        <v>4201.41</v>
      </c>
      <c r="I92" s="29" t="s">
        <v>21</v>
      </c>
      <c r="J92" s="22">
        <f t="shared" si="19"/>
        <v>4.2014100000000001</v>
      </c>
      <c r="K92" s="22">
        <f t="shared" si="19"/>
        <v>4.2014100000000001</v>
      </c>
      <c r="L92" s="22" t="e">
        <f t="shared" si="19"/>
        <v>#VALUE!</v>
      </c>
      <c r="M92" s="7"/>
    </row>
    <row r="93" spans="1:13" ht="25.5" customHeight="1" x14ac:dyDescent="0.25">
      <c r="A93" s="26" t="s">
        <v>149</v>
      </c>
      <c r="B93" s="27" t="s">
        <v>19</v>
      </c>
      <c r="C93" s="28" t="s">
        <v>414</v>
      </c>
      <c r="D93" s="29">
        <v>119000</v>
      </c>
      <c r="E93" s="29" t="s">
        <v>21</v>
      </c>
      <c r="F93" s="29">
        <v>119000</v>
      </c>
      <c r="G93" s="29">
        <v>257176.57</v>
      </c>
      <c r="H93" s="29" t="s">
        <v>21</v>
      </c>
      <c r="I93" s="29">
        <v>257176.57</v>
      </c>
      <c r="J93" s="22">
        <f t="shared" si="19"/>
        <v>216.11476470588235</v>
      </c>
      <c r="K93" s="22" t="e">
        <f t="shared" si="19"/>
        <v>#VALUE!</v>
      </c>
      <c r="L93" s="22">
        <f t="shared" si="19"/>
        <v>216.11476470588235</v>
      </c>
      <c r="M93" s="7"/>
    </row>
    <row r="94" spans="1:13" ht="30.75" customHeight="1" x14ac:dyDescent="0.25">
      <c r="A94" s="59" t="s">
        <v>150</v>
      </c>
      <c r="B94" s="60" t="s">
        <v>19</v>
      </c>
      <c r="C94" s="61" t="s">
        <v>151</v>
      </c>
      <c r="D94" s="62">
        <v>444272263</v>
      </c>
      <c r="E94" s="62">
        <v>402562763</v>
      </c>
      <c r="F94" s="62">
        <v>68655000</v>
      </c>
      <c r="G94" s="62">
        <v>332360168.66000003</v>
      </c>
      <c r="H94" s="62">
        <v>296878947.88999999</v>
      </c>
      <c r="I94" s="62">
        <v>53544553.18</v>
      </c>
      <c r="J94" s="66">
        <f t="shared" si="19"/>
        <v>74.810019967418057</v>
      </c>
      <c r="K94" s="66">
        <f t="shared" si="19"/>
        <v>73.747245194161181</v>
      </c>
      <c r="L94" s="66">
        <f t="shared" si="19"/>
        <v>77.990755487582845</v>
      </c>
      <c r="M94" s="7"/>
    </row>
    <row r="95" spans="1:13" ht="48" customHeight="1" x14ac:dyDescent="0.25">
      <c r="A95" s="26" t="s">
        <v>152</v>
      </c>
      <c r="B95" s="27" t="s">
        <v>19</v>
      </c>
      <c r="C95" s="28" t="s">
        <v>153</v>
      </c>
      <c r="D95" s="29"/>
      <c r="E95" s="29"/>
      <c r="F95" s="29"/>
      <c r="G95" s="29"/>
      <c r="H95" s="29"/>
      <c r="I95" s="29"/>
      <c r="J95" s="29"/>
      <c r="K95" s="29"/>
      <c r="L95" s="29"/>
      <c r="M95" s="7"/>
    </row>
    <row r="96" spans="1:13" ht="30.75" customHeight="1" x14ac:dyDescent="0.25">
      <c r="A96" s="26" t="s">
        <v>154</v>
      </c>
      <c r="B96" s="27" t="s">
        <v>19</v>
      </c>
      <c r="C96" s="28" t="s">
        <v>155</v>
      </c>
      <c r="D96" s="29">
        <f>D97+D98+D100+D101</f>
        <v>304958000</v>
      </c>
      <c r="E96" s="29">
        <f>E97+E98+E100+E101</f>
        <v>281225300</v>
      </c>
      <c r="F96" s="29">
        <f t="shared" ref="D96:I97" si="21">F97+F98</f>
        <v>23732700</v>
      </c>
      <c r="G96" s="29">
        <f>G97+G98+G100+G101</f>
        <v>258627100</v>
      </c>
      <c r="H96" s="29">
        <f>H97+H98+H100+H101</f>
        <v>239881100</v>
      </c>
      <c r="I96" s="29">
        <f t="shared" si="21"/>
        <v>18746000</v>
      </c>
      <c r="J96" s="22">
        <f t="shared" ref="J96:L101" si="22">G96/D96*100</f>
        <v>84.807448894601876</v>
      </c>
      <c r="K96" s="22">
        <f t="shared" si="22"/>
        <v>85.298548885893268</v>
      </c>
      <c r="L96" s="22">
        <f t="shared" si="22"/>
        <v>78.98806288370055</v>
      </c>
      <c r="M96" s="7"/>
    </row>
    <row r="97" spans="1:13" ht="27" customHeight="1" x14ac:dyDescent="0.25">
      <c r="A97" s="26" t="s">
        <v>156</v>
      </c>
      <c r="B97" s="27" t="s">
        <v>19</v>
      </c>
      <c r="C97" s="28" t="s">
        <v>157</v>
      </c>
      <c r="D97" s="29">
        <f t="shared" si="21"/>
        <v>149140100</v>
      </c>
      <c r="E97" s="29">
        <f t="shared" si="21"/>
        <v>125407400</v>
      </c>
      <c r="F97" s="29">
        <f t="shared" si="21"/>
        <v>23732700</v>
      </c>
      <c r="G97" s="29">
        <f t="shared" si="21"/>
        <v>131429600</v>
      </c>
      <c r="H97" s="29">
        <f t="shared" si="21"/>
        <v>112683600</v>
      </c>
      <c r="I97" s="29">
        <f t="shared" si="21"/>
        <v>18746000</v>
      </c>
      <c r="J97" s="22">
        <f t="shared" si="22"/>
        <v>88.124924148501975</v>
      </c>
      <c r="K97" s="22">
        <f t="shared" si="22"/>
        <v>89.854027752748237</v>
      </c>
      <c r="L97" s="22">
        <f t="shared" si="22"/>
        <v>78.98806288370055</v>
      </c>
      <c r="M97" s="7"/>
    </row>
    <row r="98" spans="1:13" ht="45" customHeight="1" x14ac:dyDescent="0.25">
      <c r="A98" s="26" t="s">
        <v>158</v>
      </c>
      <c r="B98" s="27" t="s">
        <v>19</v>
      </c>
      <c r="C98" s="28" t="s">
        <v>159</v>
      </c>
      <c r="D98" s="29">
        <v>125407400</v>
      </c>
      <c r="E98" s="29">
        <v>125407400</v>
      </c>
      <c r="F98" s="29"/>
      <c r="G98" s="29">
        <v>112683600</v>
      </c>
      <c r="H98" s="29">
        <v>112683600</v>
      </c>
      <c r="I98" s="29"/>
      <c r="J98" s="22">
        <f t="shared" si="22"/>
        <v>89.854027752748237</v>
      </c>
      <c r="K98" s="22">
        <f t="shared" si="22"/>
        <v>89.854027752748237</v>
      </c>
      <c r="L98" s="22" t="e">
        <f t="shared" si="22"/>
        <v>#DIV/0!</v>
      </c>
      <c r="M98" s="7"/>
    </row>
    <row r="99" spans="1:13" ht="47.25" customHeight="1" x14ac:dyDescent="0.25">
      <c r="A99" s="26" t="s">
        <v>160</v>
      </c>
      <c r="B99" s="27" t="s">
        <v>19</v>
      </c>
      <c r="C99" s="28" t="s">
        <v>161</v>
      </c>
      <c r="D99" s="29">
        <v>23732700</v>
      </c>
      <c r="E99" s="29"/>
      <c r="F99" s="29">
        <v>23732700</v>
      </c>
      <c r="G99" s="29">
        <v>18746000</v>
      </c>
      <c r="H99" s="29"/>
      <c r="I99" s="29">
        <v>18746000</v>
      </c>
      <c r="J99" s="22">
        <f t="shared" si="22"/>
        <v>78.98806288370055</v>
      </c>
      <c r="K99" s="22" t="e">
        <f t="shared" si="22"/>
        <v>#DIV/0!</v>
      </c>
      <c r="L99" s="22">
        <f t="shared" si="22"/>
        <v>78.98806288370055</v>
      </c>
      <c r="M99" s="7"/>
    </row>
    <row r="100" spans="1:13" ht="47.25" customHeight="1" x14ac:dyDescent="0.25">
      <c r="A100" s="26" t="s">
        <v>162</v>
      </c>
      <c r="B100" s="27" t="s">
        <v>19</v>
      </c>
      <c r="C100" s="28" t="s">
        <v>163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7"/>
    </row>
    <row r="101" spans="1:13" ht="61.5" customHeight="1" x14ac:dyDescent="0.25">
      <c r="A101" s="26" t="s">
        <v>164</v>
      </c>
      <c r="B101" s="27" t="s">
        <v>19</v>
      </c>
      <c r="C101" s="28" t="s">
        <v>389</v>
      </c>
      <c r="D101" s="29">
        <v>30410500</v>
      </c>
      <c r="E101" s="29">
        <v>30410500</v>
      </c>
      <c r="F101" s="29"/>
      <c r="G101" s="29">
        <v>14513900</v>
      </c>
      <c r="H101" s="29">
        <v>14513900</v>
      </c>
      <c r="I101" s="29"/>
      <c r="J101" s="22">
        <f t="shared" si="22"/>
        <v>47.726607586195556</v>
      </c>
      <c r="K101" s="29"/>
      <c r="L101" s="29"/>
      <c r="M101" s="7"/>
    </row>
    <row r="102" spans="1:13" ht="25.5" customHeight="1" x14ac:dyDescent="0.25">
      <c r="A102" s="59" t="s">
        <v>165</v>
      </c>
      <c r="B102" s="60" t="s">
        <v>19</v>
      </c>
      <c r="C102" s="61" t="s">
        <v>166</v>
      </c>
      <c r="D102" s="62">
        <f>D104+D105+D103</f>
        <v>83352863</v>
      </c>
      <c r="E102" s="62">
        <f>E104+E105+E103</f>
        <v>63759863</v>
      </c>
      <c r="F102" s="62">
        <f t="shared" ref="F102" si="23">F104+F105</f>
        <v>19593000</v>
      </c>
      <c r="G102" s="62">
        <f>G104+G105+G103</f>
        <v>46411301.209999993</v>
      </c>
      <c r="H102" s="62">
        <f>H104+H105+H103</f>
        <v>28372506.239999998</v>
      </c>
      <c r="I102" s="62">
        <f>I104+I105+I103</f>
        <v>18038794.969999999</v>
      </c>
      <c r="J102" s="66">
        <f>G102/D102*100</f>
        <v>55.680512389838356</v>
      </c>
      <c r="K102" s="66">
        <f>H102/E102*100</f>
        <v>44.499007533940279</v>
      </c>
      <c r="L102" s="66">
        <f>I102/F102*100</f>
        <v>92.067549481957826</v>
      </c>
      <c r="M102" s="7"/>
    </row>
    <row r="103" spans="1:13" ht="36" customHeight="1" x14ac:dyDescent="0.25">
      <c r="A103" s="26" t="s">
        <v>408</v>
      </c>
      <c r="B103" s="27" t="s">
        <v>19</v>
      </c>
      <c r="C103" s="28" t="s">
        <v>419</v>
      </c>
      <c r="D103" s="29">
        <v>53367</v>
      </c>
      <c r="E103" s="29">
        <v>53367</v>
      </c>
      <c r="F103" s="29"/>
      <c r="G103" s="29">
        <v>53367</v>
      </c>
      <c r="H103" s="29">
        <v>53367</v>
      </c>
      <c r="I103" s="29"/>
      <c r="J103" s="22">
        <f>G103/D103*100</f>
        <v>100</v>
      </c>
      <c r="K103" s="29"/>
      <c r="L103" s="29"/>
      <c r="M103" s="7"/>
    </row>
    <row r="104" spans="1:13" ht="63" customHeight="1" x14ac:dyDescent="0.25">
      <c r="A104" s="26" t="s">
        <v>390</v>
      </c>
      <c r="B104" s="27" t="s">
        <v>19</v>
      </c>
      <c r="C104" s="28" t="s">
        <v>391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7"/>
    </row>
    <row r="105" spans="1:13" ht="15" customHeight="1" x14ac:dyDescent="0.25">
      <c r="A105" s="26" t="s">
        <v>167</v>
      </c>
      <c r="B105" s="27" t="s">
        <v>19</v>
      </c>
      <c r="C105" s="28" t="s">
        <v>168</v>
      </c>
      <c r="D105" s="29">
        <f t="shared" ref="D105:I105" si="24">D106+D107</f>
        <v>83299496</v>
      </c>
      <c r="E105" s="29">
        <f t="shared" si="24"/>
        <v>63706496</v>
      </c>
      <c r="F105" s="29">
        <f t="shared" si="24"/>
        <v>19593000</v>
      </c>
      <c r="G105" s="29">
        <f t="shared" si="24"/>
        <v>46357934.209999993</v>
      </c>
      <c r="H105" s="29">
        <f t="shared" si="24"/>
        <v>28319139.239999998</v>
      </c>
      <c r="I105" s="29">
        <f t="shared" si="24"/>
        <v>18038794.969999999</v>
      </c>
      <c r="J105" s="22">
        <f t="shared" ref="J105:L107" si="25">G105/D105*100</f>
        <v>55.652118483405943</v>
      </c>
      <c r="K105" s="22">
        <f t="shared" si="25"/>
        <v>44.452514293047919</v>
      </c>
      <c r="L105" s="22">
        <f t="shared" si="25"/>
        <v>92.067549481957826</v>
      </c>
      <c r="M105" s="7"/>
    </row>
    <row r="106" spans="1:13" ht="25.5" customHeight="1" x14ac:dyDescent="0.25">
      <c r="A106" s="26" t="s">
        <v>169</v>
      </c>
      <c r="B106" s="27" t="s">
        <v>19</v>
      </c>
      <c r="C106" s="28" t="s">
        <v>170</v>
      </c>
      <c r="D106" s="29">
        <v>63706496</v>
      </c>
      <c r="E106" s="29">
        <v>63706496</v>
      </c>
      <c r="F106" s="29"/>
      <c r="G106" s="29">
        <v>28319139.239999998</v>
      </c>
      <c r="H106" s="29">
        <v>28319139.239999998</v>
      </c>
      <c r="I106" s="29"/>
      <c r="J106" s="22">
        <f t="shared" si="25"/>
        <v>44.452514293047919</v>
      </c>
      <c r="K106" s="22">
        <f t="shared" si="25"/>
        <v>44.452514293047919</v>
      </c>
      <c r="L106" s="22" t="e">
        <f t="shared" si="25"/>
        <v>#DIV/0!</v>
      </c>
      <c r="M106" s="7"/>
    </row>
    <row r="107" spans="1:13" ht="24.75" customHeight="1" x14ac:dyDescent="0.25">
      <c r="A107" s="26" t="s">
        <v>171</v>
      </c>
      <c r="B107" s="27" t="s">
        <v>19</v>
      </c>
      <c r="C107" s="28" t="s">
        <v>392</v>
      </c>
      <c r="D107" s="29">
        <v>19593000</v>
      </c>
      <c r="E107" s="29"/>
      <c r="F107" s="29">
        <v>19593000</v>
      </c>
      <c r="G107" s="29">
        <v>18038794.969999999</v>
      </c>
      <c r="H107" s="29"/>
      <c r="I107" s="29">
        <v>18038794.969999999</v>
      </c>
      <c r="J107" s="22">
        <f t="shared" si="25"/>
        <v>92.067549481957826</v>
      </c>
      <c r="K107" s="29"/>
      <c r="L107" s="29"/>
      <c r="M107" s="7"/>
    </row>
    <row r="108" spans="1:13" ht="25.5" customHeight="1" x14ac:dyDescent="0.25">
      <c r="A108" s="59" t="s">
        <v>172</v>
      </c>
      <c r="B108" s="60" t="s">
        <v>19</v>
      </c>
      <c r="C108" s="61" t="s">
        <v>173</v>
      </c>
      <c r="D108" s="62">
        <f t="shared" ref="D108:I108" si="26">SUM(D109:D122)</f>
        <v>362737600</v>
      </c>
      <c r="E108" s="62">
        <f t="shared" si="26"/>
        <v>361133600</v>
      </c>
      <c r="F108" s="62">
        <f t="shared" si="26"/>
        <v>1604000</v>
      </c>
      <c r="G108" s="62">
        <f t="shared" si="26"/>
        <v>280010734.89999998</v>
      </c>
      <c r="H108" s="62">
        <f t="shared" si="26"/>
        <v>278755318.48000002</v>
      </c>
      <c r="I108" s="62">
        <f t="shared" si="26"/>
        <v>1255416.42</v>
      </c>
      <c r="J108" s="66">
        <f>G108/D108*100</f>
        <v>77.193744155554867</v>
      </c>
      <c r="K108" s="66">
        <f>H108/E108*100</f>
        <v>77.188973410394397</v>
      </c>
      <c r="L108" s="66">
        <f>I108/F108*100</f>
        <v>78.267856608478809</v>
      </c>
      <c r="M108" s="7"/>
    </row>
    <row r="109" spans="1:13" ht="51" customHeight="1" x14ac:dyDescent="0.25">
      <c r="A109" s="26" t="s">
        <v>174</v>
      </c>
      <c r="B109" s="27" t="s">
        <v>19</v>
      </c>
      <c r="C109" s="28" t="s">
        <v>175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7"/>
    </row>
    <row r="110" spans="1:13" ht="51" customHeight="1" x14ac:dyDescent="0.25">
      <c r="A110" s="26" t="s">
        <v>176</v>
      </c>
      <c r="B110" s="27" t="s">
        <v>19</v>
      </c>
      <c r="C110" s="28" t="s">
        <v>177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7"/>
    </row>
    <row r="111" spans="1:13" ht="38.25" customHeight="1" x14ac:dyDescent="0.25">
      <c r="A111" s="26" t="s">
        <v>178</v>
      </c>
      <c r="B111" s="27" t="s">
        <v>19</v>
      </c>
      <c r="C111" s="28" t="s">
        <v>179</v>
      </c>
      <c r="D111" s="29">
        <v>703900</v>
      </c>
      <c r="E111" s="29"/>
      <c r="F111" s="29">
        <v>703900</v>
      </c>
      <c r="G111" s="29">
        <v>554833.21</v>
      </c>
      <c r="H111" s="29">
        <v>0</v>
      </c>
      <c r="I111" s="29">
        <v>554833.21</v>
      </c>
      <c r="J111" s="22">
        <f t="shared" ref="J111:L117" si="27">G111/D111*100</f>
        <v>78.822731922148023</v>
      </c>
      <c r="K111" s="22" t="e">
        <f t="shared" si="27"/>
        <v>#DIV/0!</v>
      </c>
      <c r="L111" s="22">
        <f t="shared" si="27"/>
        <v>78.822731922148023</v>
      </c>
      <c r="M111" s="7"/>
    </row>
    <row r="112" spans="1:13" ht="51" customHeight="1" x14ac:dyDescent="0.25">
      <c r="A112" s="26" t="s">
        <v>180</v>
      </c>
      <c r="B112" s="27" t="s">
        <v>19</v>
      </c>
      <c r="C112" s="28" t="s">
        <v>181</v>
      </c>
      <c r="D112" s="29">
        <v>703900</v>
      </c>
      <c r="E112" s="29"/>
      <c r="F112" s="29">
        <v>703900</v>
      </c>
      <c r="G112" s="29">
        <v>554833.21</v>
      </c>
      <c r="H112" s="29">
        <v>0</v>
      </c>
      <c r="I112" s="29">
        <v>554833.21</v>
      </c>
      <c r="J112" s="22">
        <f t="shared" si="27"/>
        <v>78.822731922148023</v>
      </c>
      <c r="K112" s="22" t="e">
        <f t="shared" si="27"/>
        <v>#DIV/0!</v>
      </c>
      <c r="L112" s="22">
        <f t="shared" si="27"/>
        <v>78.822731922148023</v>
      </c>
      <c r="M112" s="7"/>
    </row>
    <row r="113" spans="1:13" ht="63" customHeight="1" x14ac:dyDescent="0.25">
      <c r="A113" s="26" t="s">
        <v>182</v>
      </c>
      <c r="B113" s="27" t="s">
        <v>19</v>
      </c>
      <c r="C113" s="28" t="s">
        <v>183</v>
      </c>
      <c r="D113" s="29">
        <v>12447500</v>
      </c>
      <c r="E113" s="29">
        <v>12447500</v>
      </c>
      <c r="F113" s="29"/>
      <c r="G113" s="29">
        <v>10301326.07</v>
      </c>
      <c r="H113" s="29">
        <v>10301326.07</v>
      </c>
      <c r="I113" s="29"/>
      <c r="J113" s="22">
        <f t="shared" si="27"/>
        <v>82.758192970476003</v>
      </c>
      <c r="K113" s="22">
        <f t="shared" si="27"/>
        <v>82.758192970476003</v>
      </c>
      <c r="L113" s="22" t="e">
        <f t="shared" si="27"/>
        <v>#DIV/0!</v>
      </c>
      <c r="M113" s="7"/>
    </row>
    <row r="114" spans="1:13" ht="48.75" customHeight="1" x14ac:dyDescent="0.25">
      <c r="A114" s="26" t="s">
        <v>184</v>
      </c>
      <c r="B114" s="27" t="s">
        <v>19</v>
      </c>
      <c r="C114" s="28" t="s">
        <v>185</v>
      </c>
      <c r="D114" s="29">
        <v>12447500</v>
      </c>
      <c r="E114" s="29">
        <v>12447500</v>
      </c>
      <c r="F114" s="29"/>
      <c r="G114" s="29">
        <v>10301326.07</v>
      </c>
      <c r="H114" s="29">
        <v>10301326.07</v>
      </c>
      <c r="I114" s="29"/>
      <c r="J114" s="22">
        <f t="shared" si="27"/>
        <v>82.758192970476003</v>
      </c>
      <c r="K114" s="22">
        <f t="shared" si="27"/>
        <v>82.758192970476003</v>
      </c>
      <c r="L114" s="22" t="e">
        <f t="shared" si="27"/>
        <v>#DIV/0!</v>
      </c>
      <c r="M114" s="7"/>
    </row>
    <row r="115" spans="1:13" ht="45" customHeight="1" x14ac:dyDescent="0.25">
      <c r="A115" s="26" t="s">
        <v>186</v>
      </c>
      <c r="B115" s="27" t="s">
        <v>19</v>
      </c>
      <c r="C115" s="28" t="s">
        <v>187</v>
      </c>
      <c r="D115" s="29">
        <f t="shared" ref="D115:I115" si="28">D116+D117+D120</f>
        <v>7192100</v>
      </c>
      <c r="E115" s="29">
        <f t="shared" si="28"/>
        <v>7094000</v>
      </c>
      <c r="F115" s="29">
        <f t="shared" si="28"/>
        <v>98100</v>
      </c>
      <c r="G115" s="29">
        <f t="shared" si="28"/>
        <v>5618833.1699999999</v>
      </c>
      <c r="H115" s="29">
        <f t="shared" si="28"/>
        <v>5545958.1699999999</v>
      </c>
      <c r="I115" s="29">
        <f t="shared" si="28"/>
        <v>72875</v>
      </c>
      <c r="J115" s="22">
        <f t="shared" si="27"/>
        <v>78.12507014641065</v>
      </c>
      <c r="K115" s="22">
        <f t="shared" si="27"/>
        <v>78.178152946151684</v>
      </c>
      <c r="L115" s="22">
        <f t="shared" si="27"/>
        <v>74.28644240570847</v>
      </c>
      <c r="M115" s="7"/>
    </row>
    <row r="116" spans="1:13" ht="55.5" customHeight="1" x14ac:dyDescent="0.25">
      <c r="A116" s="26" t="s">
        <v>188</v>
      </c>
      <c r="B116" s="27" t="s">
        <v>19</v>
      </c>
      <c r="C116" s="28" t="s">
        <v>189</v>
      </c>
      <c r="D116" s="29">
        <v>7090800</v>
      </c>
      <c r="E116" s="29">
        <v>7090800</v>
      </c>
      <c r="F116" s="29"/>
      <c r="G116" s="29">
        <v>5542758.1699999999</v>
      </c>
      <c r="H116" s="29">
        <v>5542758.1699999999</v>
      </c>
      <c r="I116" s="29"/>
      <c r="J116" s="22">
        <f t="shared" si="27"/>
        <v>78.168304986743379</v>
      </c>
      <c r="K116" s="22">
        <f t="shared" si="27"/>
        <v>78.168304986743379</v>
      </c>
      <c r="L116" s="22" t="e">
        <f t="shared" si="27"/>
        <v>#DIV/0!</v>
      </c>
      <c r="M116" s="7"/>
    </row>
    <row r="117" spans="1:13" ht="64.5" customHeight="1" x14ac:dyDescent="0.25">
      <c r="A117" s="26" t="s">
        <v>190</v>
      </c>
      <c r="B117" s="27" t="s">
        <v>19</v>
      </c>
      <c r="C117" s="28" t="s">
        <v>191</v>
      </c>
      <c r="D117" s="29">
        <v>98100</v>
      </c>
      <c r="E117" s="29"/>
      <c r="F117" s="29">
        <v>98100</v>
      </c>
      <c r="G117" s="29">
        <v>72875</v>
      </c>
      <c r="H117" s="29"/>
      <c r="I117" s="29">
        <v>72875</v>
      </c>
      <c r="J117" s="22">
        <f t="shared" si="27"/>
        <v>74.28644240570847</v>
      </c>
      <c r="K117" s="22" t="e">
        <f t="shared" si="27"/>
        <v>#DIV/0!</v>
      </c>
      <c r="L117" s="22">
        <f t="shared" si="27"/>
        <v>74.28644240570847</v>
      </c>
      <c r="M117" s="7"/>
    </row>
    <row r="118" spans="1:13" ht="48" customHeight="1" x14ac:dyDescent="0.25">
      <c r="A118" s="26" t="s">
        <v>192</v>
      </c>
      <c r="B118" s="27" t="s">
        <v>19</v>
      </c>
      <c r="C118" s="28" t="s">
        <v>193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7"/>
    </row>
    <row r="119" spans="1:13" ht="56.25" customHeight="1" x14ac:dyDescent="0.25">
      <c r="A119" s="26" t="s">
        <v>194</v>
      </c>
      <c r="B119" s="27" t="s">
        <v>19</v>
      </c>
      <c r="C119" s="28" t="s">
        <v>195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7"/>
    </row>
    <row r="120" spans="1:13" ht="39" customHeight="1" x14ac:dyDescent="0.25">
      <c r="A120" s="26" t="s">
        <v>415</v>
      </c>
      <c r="B120" s="27" t="s">
        <v>19</v>
      </c>
      <c r="C120" s="28" t="s">
        <v>416</v>
      </c>
      <c r="D120" s="29">
        <v>3200</v>
      </c>
      <c r="E120" s="29">
        <v>3200</v>
      </c>
      <c r="F120" s="29"/>
      <c r="G120" s="29">
        <v>3200</v>
      </c>
      <c r="H120" s="29">
        <v>3200</v>
      </c>
      <c r="I120" s="29"/>
      <c r="J120" s="22">
        <f t="shared" ref="J120" si="29">G120/D120*100</f>
        <v>100</v>
      </c>
      <c r="K120" s="29"/>
      <c r="L120" s="29"/>
      <c r="M120" s="7"/>
    </row>
    <row r="121" spans="1:13" ht="15" customHeight="1" x14ac:dyDescent="0.25">
      <c r="A121" s="26" t="s">
        <v>196</v>
      </c>
      <c r="B121" s="27" t="s">
        <v>19</v>
      </c>
      <c r="C121" s="28" t="s">
        <v>197</v>
      </c>
      <c r="D121" s="29">
        <v>161025300</v>
      </c>
      <c r="E121" s="29">
        <v>161025300</v>
      </c>
      <c r="F121" s="29"/>
      <c r="G121" s="29">
        <v>123530375</v>
      </c>
      <c r="H121" s="29">
        <v>123530375</v>
      </c>
      <c r="I121" s="29"/>
      <c r="J121" s="22">
        <f t="shared" ref="J121:L124" si="30">G121/D121*100</f>
        <v>76.714885797449213</v>
      </c>
      <c r="K121" s="22">
        <f t="shared" si="30"/>
        <v>76.714885797449213</v>
      </c>
      <c r="L121" s="22" t="e">
        <f t="shared" si="30"/>
        <v>#DIV/0!</v>
      </c>
      <c r="M121" s="7"/>
    </row>
    <row r="122" spans="1:13" ht="25.5" customHeight="1" x14ac:dyDescent="0.25">
      <c r="A122" s="26" t="s">
        <v>198</v>
      </c>
      <c r="B122" s="27" t="s">
        <v>19</v>
      </c>
      <c r="C122" s="28" t="s">
        <v>199</v>
      </c>
      <c r="D122" s="29">
        <v>161025300</v>
      </c>
      <c r="E122" s="29">
        <v>161025300</v>
      </c>
      <c r="F122" s="29"/>
      <c r="G122" s="29">
        <v>123530375</v>
      </c>
      <c r="H122" s="29">
        <v>123530375</v>
      </c>
      <c r="I122" s="29"/>
      <c r="J122" s="22">
        <f t="shared" si="30"/>
        <v>76.714885797449213</v>
      </c>
      <c r="K122" s="22">
        <f t="shared" si="30"/>
        <v>76.714885797449213</v>
      </c>
      <c r="L122" s="22" t="e">
        <f t="shared" si="30"/>
        <v>#DIV/0!</v>
      </c>
      <c r="M122" s="7"/>
    </row>
    <row r="123" spans="1:13" ht="15" customHeight="1" x14ac:dyDescent="0.25">
      <c r="A123" s="26" t="s">
        <v>200</v>
      </c>
      <c r="B123" s="27" t="s">
        <v>19</v>
      </c>
      <c r="C123" s="28" t="s">
        <v>399</v>
      </c>
      <c r="D123" s="29"/>
      <c r="E123" s="29"/>
      <c r="F123" s="29"/>
      <c r="G123" s="29"/>
      <c r="H123" s="29"/>
      <c r="I123" s="29"/>
      <c r="J123" s="22" t="e">
        <f t="shared" si="30"/>
        <v>#DIV/0!</v>
      </c>
      <c r="K123" s="22" t="e">
        <f t="shared" si="30"/>
        <v>#DIV/0!</v>
      </c>
      <c r="L123" s="22" t="e">
        <f t="shared" si="30"/>
        <v>#DIV/0!</v>
      </c>
      <c r="M123" s="7"/>
    </row>
    <row r="124" spans="1:13" ht="74.25" customHeight="1" x14ac:dyDescent="0.25">
      <c r="A124" s="26" t="s">
        <v>201</v>
      </c>
      <c r="B124" s="27" t="s">
        <v>19</v>
      </c>
      <c r="C124" s="28" t="s">
        <v>202</v>
      </c>
      <c r="D124" s="29"/>
      <c r="E124" s="29">
        <v>2418200</v>
      </c>
      <c r="F124" s="29"/>
      <c r="G124" s="29"/>
      <c r="H124" s="29">
        <v>1931282.41</v>
      </c>
      <c r="I124" s="29"/>
      <c r="J124" s="22" t="e">
        <f t="shared" si="30"/>
        <v>#DIV/0!</v>
      </c>
      <c r="K124" s="22">
        <f t="shared" si="30"/>
        <v>79.864461582995617</v>
      </c>
      <c r="L124" s="22" t="e">
        <f t="shared" si="30"/>
        <v>#DIV/0!</v>
      </c>
      <c r="M124" s="7"/>
    </row>
    <row r="125" spans="1:13" ht="63.75" customHeight="1" x14ac:dyDescent="0.25">
      <c r="A125" s="26" t="s">
        <v>203</v>
      </c>
      <c r="B125" s="27" t="s">
        <v>19</v>
      </c>
      <c r="C125" s="28" t="s">
        <v>204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7"/>
    </row>
    <row r="126" spans="1:13" ht="63.75" customHeight="1" x14ac:dyDescent="0.25">
      <c r="A126" s="26" t="s">
        <v>205</v>
      </c>
      <c r="B126" s="27" t="s">
        <v>19</v>
      </c>
      <c r="C126" s="28" t="s">
        <v>206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7"/>
    </row>
    <row r="127" spans="1:13" ht="51" customHeight="1" x14ac:dyDescent="0.25">
      <c r="A127" s="26" t="s">
        <v>207</v>
      </c>
      <c r="B127" s="27" t="s">
        <v>19</v>
      </c>
      <c r="C127" s="28" t="s">
        <v>208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7"/>
    </row>
    <row r="128" spans="1:13" ht="51" customHeight="1" x14ac:dyDescent="0.25">
      <c r="A128" s="26" t="s">
        <v>411</v>
      </c>
      <c r="B128" s="27" t="s">
        <v>19</v>
      </c>
      <c r="C128" s="28" t="s">
        <v>412</v>
      </c>
      <c r="D128" s="29"/>
      <c r="E128" s="29"/>
      <c r="F128" s="29"/>
      <c r="G128" s="29"/>
      <c r="H128" s="29"/>
      <c r="I128" s="29"/>
      <c r="J128" s="22" t="e">
        <f t="shared" ref="J128:L130" si="31">G128/D128*100</f>
        <v>#DIV/0!</v>
      </c>
      <c r="K128" s="29"/>
      <c r="L128" s="29"/>
      <c r="M128" s="7"/>
    </row>
    <row r="129" spans="1:13" ht="80.25" customHeight="1" x14ac:dyDescent="0.25">
      <c r="A129" s="26" t="s">
        <v>209</v>
      </c>
      <c r="B129" s="27" t="s">
        <v>19</v>
      </c>
      <c r="C129" s="28" t="s">
        <v>210</v>
      </c>
      <c r="D129" s="29">
        <v>-1530200</v>
      </c>
      <c r="E129" s="29">
        <v>-1530200</v>
      </c>
      <c r="F129" s="29"/>
      <c r="G129" s="29">
        <v>-1511271.03</v>
      </c>
      <c r="H129" s="29">
        <v>-1511271.03</v>
      </c>
      <c r="I129" s="29"/>
      <c r="J129" s="22">
        <f t="shared" si="31"/>
        <v>98.762974121029927</v>
      </c>
      <c r="K129" s="22">
        <f t="shared" si="31"/>
        <v>98.762974121029927</v>
      </c>
      <c r="L129" s="22" t="e">
        <f t="shared" si="31"/>
        <v>#DIV/0!</v>
      </c>
      <c r="M129" s="7"/>
    </row>
    <row r="130" spans="1:13" ht="62.25" customHeight="1" x14ac:dyDescent="0.25">
      <c r="A130" s="26" t="s">
        <v>211</v>
      </c>
      <c r="B130" s="27" t="s">
        <v>19</v>
      </c>
      <c r="C130" s="28" t="s">
        <v>212</v>
      </c>
      <c r="D130" s="29">
        <v>-1530200</v>
      </c>
      <c r="E130" s="29">
        <v>-1530200</v>
      </c>
      <c r="F130" s="29"/>
      <c r="G130" s="29">
        <v>-1511271.03</v>
      </c>
      <c r="H130" s="29">
        <v>-1511271.03</v>
      </c>
      <c r="I130" s="29"/>
      <c r="J130" s="22">
        <f t="shared" si="31"/>
        <v>98.762974121029927</v>
      </c>
      <c r="K130" s="22">
        <f t="shared" si="31"/>
        <v>98.762974121029927</v>
      </c>
      <c r="L130" s="22" t="e">
        <f t="shared" si="31"/>
        <v>#DIV/0!</v>
      </c>
      <c r="M130" s="7"/>
    </row>
    <row r="131" spans="1:13" ht="51" customHeight="1" x14ac:dyDescent="0.25">
      <c r="A131" s="26" t="s">
        <v>213</v>
      </c>
      <c r="B131" s="27" t="s">
        <v>19</v>
      </c>
      <c r="C131" s="28" t="s">
        <v>214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7"/>
    </row>
    <row r="132" spans="1:13" hidden="1" x14ac:dyDescent="0.25">
      <c r="A132" s="8"/>
      <c r="B132" s="11"/>
      <c r="C132" s="11"/>
      <c r="D132" s="12"/>
      <c r="E132" s="12"/>
      <c r="F132" s="12"/>
      <c r="G132" s="12"/>
      <c r="H132" s="12"/>
      <c r="I132" s="12"/>
      <c r="J132" s="12"/>
      <c r="K132" s="12"/>
      <c r="L132" s="12"/>
      <c r="M132" s="3" t="s">
        <v>215</v>
      </c>
    </row>
    <row r="133" spans="1:13" hidden="1" x14ac:dyDescent="0.25">
      <c r="A133" s="8"/>
      <c r="B133" s="8"/>
      <c r="C133" s="8"/>
      <c r="D133" s="13"/>
      <c r="E133" s="13"/>
      <c r="F133" s="13"/>
      <c r="G133" s="13"/>
      <c r="H133" s="13"/>
      <c r="I133" s="13"/>
      <c r="J133" s="13"/>
      <c r="K133" s="13"/>
      <c r="L133" s="13"/>
      <c r="M133" s="3" t="s">
        <v>215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49" workbookViewId="0">
      <selection activeCell="G59" sqref="G59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358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216</v>
      </c>
      <c r="D4" s="81" t="s">
        <v>3</v>
      </c>
      <c r="E4" s="77"/>
      <c r="F4" s="77"/>
      <c r="G4" s="81" t="s">
        <v>4</v>
      </c>
      <c r="H4" s="77"/>
      <c r="I4" s="77"/>
      <c r="J4" s="75" t="s">
        <v>370</v>
      </c>
      <c r="K4" s="75" t="s">
        <v>371</v>
      </c>
      <c r="L4" s="75" t="s">
        <v>372</v>
      </c>
      <c r="M4" s="5"/>
    </row>
    <row r="5" spans="1:13" ht="140.44999999999999" customHeight="1" x14ac:dyDescent="0.25">
      <c r="A5" s="80"/>
      <c r="B5" s="80"/>
      <c r="C5" s="80"/>
      <c r="D5" s="18" t="s">
        <v>356</v>
      </c>
      <c r="E5" s="18" t="s">
        <v>217</v>
      </c>
      <c r="F5" s="18" t="s">
        <v>8</v>
      </c>
      <c r="G5" s="18" t="s">
        <v>356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381</v>
      </c>
      <c r="K6" s="19" t="s">
        <v>382</v>
      </c>
      <c r="L6" s="19" t="s">
        <v>383</v>
      </c>
      <c r="M6" s="5"/>
    </row>
    <row r="7" spans="1:13" ht="30" customHeight="1" x14ac:dyDescent="0.25">
      <c r="A7" s="67" t="s">
        <v>218</v>
      </c>
      <c r="B7" s="64" t="s">
        <v>219</v>
      </c>
      <c r="C7" s="68" t="s">
        <v>398</v>
      </c>
      <c r="D7" s="62">
        <f t="shared" ref="D7:I7" si="0">D9+D18+D20+D25+D31+D38+D44+D47+D49+D54+D57+D59+D36</f>
        <v>516557459.18000007</v>
      </c>
      <c r="E7" s="62">
        <f t="shared" si="0"/>
        <v>460415045.89000005</v>
      </c>
      <c r="F7" s="62">
        <f t="shared" si="0"/>
        <v>83087913.290000007</v>
      </c>
      <c r="G7" s="62">
        <f t="shared" si="0"/>
        <v>372974985.61000001</v>
      </c>
      <c r="H7" s="62">
        <f t="shared" si="0"/>
        <v>328564654.62</v>
      </c>
      <c r="I7" s="62">
        <f t="shared" si="0"/>
        <v>62373663.399999991</v>
      </c>
      <c r="J7" s="62">
        <f>G7/D7*100</f>
        <v>72.203968596653795</v>
      </c>
      <c r="K7" s="62">
        <f>H7/E7*100</f>
        <v>71.362710135780176</v>
      </c>
      <c r="L7" s="62">
        <f>I7/F7*100</f>
        <v>75.069478736694833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220</v>
      </c>
      <c r="B9" s="60" t="s">
        <v>221</v>
      </c>
      <c r="C9" s="61" t="s">
        <v>222</v>
      </c>
      <c r="D9" s="62">
        <f t="shared" ref="D9:I9" si="1">SUM(D10:D17)</f>
        <v>137369028.24000001</v>
      </c>
      <c r="E9" s="62">
        <f t="shared" si="1"/>
        <v>106063169.42</v>
      </c>
      <c r="F9" s="62">
        <f t="shared" si="1"/>
        <v>31305858.82</v>
      </c>
      <c r="G9" s="62">
        <f t="shared" si="1"/>
        <v>108591766.76000001</v>
      </c>
      <c r="H9" s="62">
        <f t="shared" si="1"/>
        <v>83354306.090000004</v>
      </c>
      <c r="I9" s="62">
        <f t="shared" si="1"/>
        <v>25237460.669999998</v>
      </c>
      <c r="J9" s="62">
        <f t="shared" ref="J9:L12" si="2">G9/D9*100</f>
        <v>79.051128301116975</v>
      </c>
      <c r="K9" s="62">
        <f t="shared" si="2"/>
        <v>78.589303474352093</v>
      </c>
      <c r="L9" s="62">
        <f t="shared" si="2"/>
        <v>80.61577487814148</v>
      </c>
      <c r="M9" s="7"/>
    </row>
    <row r="10" spans="1:13" ht="25.5" customHeight="1" x14ac:dyDescent="0.25">
      <c r="A10" s="69" t="s">
        <v>223</v>
      </c>
      <c r="B10" s="70" t="s">
        <v>221</v>
      </c>
      <c r="C10" s="71" t="s">
        <v>224</v>
      </c>
      <c r="D10" s="72">
        <v>7450255.2999999998</v>
      </c>
      <c r="E10" s="72">
        <v>2639000</v>
      </c>
      <c r="F10" s="72">
        <v>4811255.3</v>
      </c>
      <c r="G10" s="72">
        <v>5933802.6699999999</v>
      </c>
      <c r="H10" s="72">
        <v>1914533.95</v>
      </c>
      <c r="I10" s="72">
        <v>4019268.72</v>
      </c>
      <c r="J10" s="29">
        <f t="shared" si="2"/>
        <v>79.645628653826122</v>
      </c>
      <c r="K10" s="29">
        <f t="shared" si="2"/>
        <v>72.547705570291782</v>
      </c>
      <c r="L10" s="29">
        <f t="shared" si="2"/>
        <v>83.538878512640977</v>
      </c>
      <c r="M10" s="7"/>
    </row>
    <row r="11" spans="1:13" ht="41.25" customHeight="1" x14ac:dyDescent="0.25">
      <c r="A11" s="69" t="s">
        <v>225</v>
      </c>
      <c r="B11" s="70" t="s">
        <v>221</v>
      </c>
      <c r="C11" s="71" t="s">
        <v>226</v>
      </c>
      <c r="D11" s="72">
        <v>789746</v>
      </c>
      <c r="E11" s="72">
        <v>709746</v>
      </c>
      <c r="F11" s="72">
        <v>80000</v>
      </c>
      <c r="G11" s="72">
        <v>331931.14</v>
      </c>
      <c r="H11" s="72">
        <v>331931.14</v>
      </c>
      <c r="I11" s="72"/>
      <c r="J11" s="29">
        <f t="shared" si="2"/>
        <v>42.030113479523799</v>
      </c>
      <c r="K11" s="29">
        <f t="shared" si="2"/>
        <v>46.767595731430681</v>
      </c>
      <c r="L11" s="29">
        <f t="shared" si="2"/>
        <v>0</v>
      </c>
      <c r="M11" s="7"/>
    </row>
    <row r="12" spans="1:13" ht="51" customHeight="1" x14ac:dyDescent="0.25">
      <c r="A12" s="69" t="s">
        <v>227</v>
      </c>
      <c r="B12" s="70" t="s">
        <v>221</v>
      </c>
      <c r="C12" s="71" t="s">
        <v>228</v>
      </c>
      <c r="D12" s="72">
        <v>55578035.5</v>
      </c>
      <c r="E12" s="72">
        <v>29301231.98</v>
      </c>
      <c r="F12" s="72">
        <v>26276803.52</v>
      </c>
      <c r="G12" s="72">
        <v>43800901.460000001</v>
      </c>
      <c r="H12" s="72">
        <v>22583409.510000002</v>
      </c>
      <c r="I12" s="72">
        <v>21217491.949999999</v>
      </c>
      <c r="J12" s="29">
        <f t="shared" si="2"/>
        <v>78.809733136393419</v>
      </c>
      <c r="K12" s="29">
        <f t="shared" si="2"/>
        <v>77.073242263037429</v>
      </c>
      <c r="L12" s="29">
        <f t="shared" si="2"/>
        <v>80.746092019338576</v>
      </c>
      <c r="M12" s="7"/>
    </row>
    <row r="13" spans="1:13" ht="15" customHeight="1" x14ac:dyDescent="0.25">
      <c r="A13" s="69" t="s">
        <v>229</v>
      </c>
      <c r="B13" s="70" t="s">
        <v>221</v>
      </c>
      <c r="C13" s="71" t="s">
        <v>230</v>
      </c>
      <c r="D13" s="72">
        <v>3200</v>
      </c>
      <c r="E13" s="72">
        <v>3200</v>
      </c>
      <c r="F13" s="72">
        <v>0</v>
      </c>
      <c r="G13" s="72">
        <v>3200</v>
      </c>
      <c r="H13" s="72">
        <v>3200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231</v>
      </c>
      <c r="B14" s="70" t="s">
        <v>221</v>
      </c>
      <c r="C14" s="71" t="s">
        <v>232</v>
      </c>
      <c r="D14" s="72">
        <v>16763658.050000001</v>
      </c>
      <c r="E14" s="72">
        <v>16763658.050000001</v>
      </c>
      <c r="F14" s="72">
        <v>0</v>
      </c>
      <c r="G14" s="72">
        <v>12890113.810000001</v>
      </c>
      <c r="H14" s="72">
        <v>12890113.810000001</v>
      </c>
      <c r="I14" s="72">
        <v>0</v>
      </c>
      <c r="J14" s="29">
        <f>G14/D14*100</f>
        <v>76.893204165543096</v>
      </c>
      <c r="K14" s="29">
        <f>H14/E14*100</f>
        <v>76.893204165543096</v>
      </c>
      <c r="L14" s="29" t="e">
        <f>I14/F14*100</f>
        <v>#DIV/0!</v>
      </c>
      <c r="M14" s="7"/>
    </row>
    <row r="15" spans="1:13" ht="15" customHeight="1" x14ac:dyDescent="0.25">
      <c r="A15" s="69" t="s">
        <v>233</v>
      </c>
      <c r="B15" s="70" t="s">
        <v>221</v>
      </c>
      <c r="C15" s="71" t="s">
        <v>234</v>
      </c>
      <c r="D15" s="72"/>
      <c r="E15" s="72"/>
      <c r="F15" s="72"/>
      <c r="G15" s="72"/>
      <c r="H15" s="72"/>
      <c r="I15" s="72"/>
      <c r="J15" s="29"/>
      <c r="K15" s="29"/>
      <c r="L15" s="29"/>
      <c r="M15" s="7"/>
    </row>
    <row r="16" spans="1:13" ht="15" customHeight="1" x14ac:dyDescent="0.25">
      <c r="A16" s="69" t="s">
        <v>235</v>
      </c>
      <c r="B16" s="70" t="s">
        <v>221</v>
      </c>
      <c r="C16" s="71" t="s">
        <v>236</v>
      </c>
      <c r="D16" s="72">
        <v>185000</v>
      </c>
      <c r="E16" s="72">
        <v>50000</v>
      </c>
      <c r="F16" s="72">
        <v>135000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237</v>
      </c>
      <c r="B17" s="70" t="s">
        <v>221</v>
      </c>
      <c r="C17" s="71" t="s">
        <v>238</v>
      </c>
      <c r="D17" s="72">
        <v>56599133.390000001</v>
      </c>
      <c r="E17" s="72">
        <v>56596333.390000001</v>
      </c>
      <c r="F17" s="72">
        <v>2800</v>
      </c>
      <c r="G17" s="72">
        <v>45631817.68</v>
      </c>
      <c r="H17" s="72">
        <v>45631117.68</v>
      </c>
      <c r="I17" s="72">
        <v>700</v>
      </c>
      <c r="J17" s="29">
        <f t="shared" ref="J17:J60" si="3">G17/D17*100</f>
        <v>80.622820433611579</v>
      </c>
      <c r="K17" s="29">
        <f t="shared" ref="K17:K60" si="4">H17/E17*100</f>
        <v>80.625572270839996</v>
      </c>
      <c r="L17" s="29">
        <f t="shared" ref="L17:L60" si="5">I17/F17*100</f>
        <v>25</v>
      </c>
      <c r="M17" s="7"/>
    </row>
    <row r="18" spans="1:13" ht="15" customHeight="1" x14ac:dyDescent="0.25">
      <c r="A18" s="59" t="s">
        <v>239</v>
      </c>
      <c r="B18" s="60" t="s">
        <v>221</v>
      </c>
      <c r="C18" s="61" t="s">
        <v>240</v>
      </c>
      <c r="D18" s="62">
        <f>D19</f>
        <v>703900</v>
      </c>
      <c r="E18" s="62">
        <v>0</v>
      </c>
      <c r="F18" s="62">
        <f>F19</f>
        <v>703900</v>
      </c>
      <c r="G18" s="62">
        <f>G19</f>
        <v>554833.21</v>
      </c>
      <c r="H18" s="62">
        <v>0</v>
      </c>
      <c r="I18" s="62">
        <f>I19</f>
        <v>554833.21</v>
      </c>
      <c r="J18" s="62">
        <f t="shared" si="3"/>
        <v>78.822731922148023</v>
      </c>
      <c r="K18" s="62" t="e">
        <f t="shared" si="4"/>
        <v>#DIV/0!</v>
      </c>
      <c r="L18" s="62">
        <f t="shared" si="5"/>
        <v>78.822731922148023</v>
      </c>
      <c r="M18" s="7"/>
    </row>
    <row r="19" spans="1:13" ht="15" customHeight="1" x14ac:dyDescent="0.25">
      <c r="A19" s="69" t="s">
        <v>241</v>
      </c>
      <c r="B19" s="70" t="s">
        <v>221</v>
      </c>
      <c r="C19" s="71" t="s">
        <v>242</v>
      </c>
      <c r="D19" s="72">
        <v>703900</v>
      </c>
      <c r="E19" s="72">
        <v>0</v>
      </c>
      <c r="F19" s="72">
        <v>703900</v>
      </c>
      <c r="G19" s="72">
        <v>554833.21</v>
      </c>
      <c r="H19" s="72">
        <v>0</v>
      </c>
      <c r="I19" s="72">
        <v>554833.21</v>
      </c>
      <c r="J19" s="29">
        <f t="shared" si="3"/>
        <v>78.822731922148023</v>
      </c>
      <c r="K19" s="29" t="e">
        <f t="shared" si="4"/>
        <v>#DIV/0!</v>
      </c>
      <c r="L19" s="29">
        <f t="shared" si="5"/>
        <v>78.822731922148023</v>
      </c>
      <c r="M19" s="7"/>
    </row>
    <row r="20" spans="1:13" ht="25.5" customHeight="1" x14ac:dyDescent="0.25">
      <c r="A20" s="59" t="s">
        <v>243</v>
      </c>
      <c r="B20" s="60" t="s">
        <v>221</v>
      </c>
      <c r="C20" s="61" t="s">
        <v>244</v>
      </c>
      <c r="D20" s="62">
        <f t="shared" ref="D20:I20" si="6">D22+D23+D21+D24</f>
        <v>1342250</v>
      </c>
      <c r="E20" s="62">
        <f t="shared" si="6"/>
        <v>401250</v>
      </c>
      <c r="F20" s="62">
        <f t="shared" si="6"/>
        <v>941000</v>
      </c>
      <c r="G20" s="62">
        <f t="shared" si="6"/>
        <v>771498.2</v>
      </c>
      <c r="H20" s="62">
        <f t="shared" si="6"/>
        <v>401250</v>
      </c>
      <c r="I20" s="62">
        <f t="shared" si="6"/>
        <v>370248.2</v>
      </c>
      <c r="J20" s="62">
        <f t="shared" si="3"/>
        <v>57.477981002048793</v>
      </c>
      <c r="K20" s="62">
        <f t="shared" si="4"/>
        <v>100</v>
      </c>
      <c r="L20" s="62">
        <f t="shared" si="5"/>
        <v>39.346248671625936</v>
      </c>
      <c r="M20" s="7"/>
    </row>
    <row r="21" spans="1:13" ht="25.5" customHeight="1" x14ac:dyDescent="0.25">
      <c r="A21" s="69" t="s">
        <v>368</v>
      </c>
      <c r="B21" s="70" t="s">
        <v>221</v>
      </c>
      <c r="C21" s="71" t="s">
        <v>369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245</v>
      </c>
      <c r="B22" s="70" t="s">
        <v>221</v>
      </c>
      <c r="C22" s="71" t="s">
        <v>246</v>
      </c>
      <c r="D22" s="72">
        <v>270000</v>
      </c>
      <c r="E22" s="72"/>
      <c r="F22" s="72">
        <v>270000</v>
      </c>
      <c r="G22" s="72">
        <v>80769.36</v>
      </c>
      <c r="H22" s="72"/>
      <c r="I22" s="72">
        <v>80769.36</v>
      </c>
      <c r="J22" s="29">
        <f t="shared" si="3"/>
        <v>29.914577777777779</v>
      </c>
      <c r="K22" s="29" t="e">
        <f t="shared" si="4"/>
        <v>#DIV/0!</v>
      </c>
      <c r="L22" s="29">
        <f t="shared" si="5"/>
        <v>29.914577777777779</v>
      </c>
      <c r="M22" s="7"/>
    </row>
    <row r="23" spans="1:13" ht="15" customHeight="1" x14ac:dyDescent="0.25">
      <c r="A23" s="69" t="s">
        <v>247</v>
      </c>
      <c r="B23" s="70" t="s">
        <v>221</v>
      </c>
      <c r="C23" s="71" t="s">
        <v>248</v>
      </c>
      <c r="D23" s="72">
        <v>671000</v>
      </c>
      <c r="E23" s="72">
        <v>0</v>
      </c>
      <c r="F23" s="72">
        <v>671000</v>
      </c>
      <c r="G23" s="72">
        <v>289478.84000000003</v>
      </c>
      <c r="H23" s="72">
        <v>0</v>
      </c>
      <c r="I23" s="72">
        <v>289478.84000000003</v>
      </c>
      <c r="J23" s="29">
        <f t="shared" si="3"/>
        <v>43.141406855439648</v>
      </c>
      <c r="K23" s="29" t="e">
        <f t="shared" si="4"/>
        <v>#DIV/0!</v>
      </c>
      <c r="L23" s="29">
        <f t="shared" si="5"/>
        <v>43.141406855439648</v>
      </c>
      <c r="M23" s="7"/>
    </row>
    <row r="24" spans="1:13" ht="27" customHeight="1" x14ac:dyDescent="0.25">
      <c r="A24" s="69" t="s">
        <v>386</v>
      </c>
      <c r="B24" s="70" t="s">
        <v>221</v>
      </c>
      <c r="C24" s="71" t="s">
        <v>387</v>
      </c>
      <c r="D24" s="72">
        <v>401250</v>
      </c>
      <c r="E24" s="72">
        <v>401250</v>
      </c>
      <c r="F24" s="72"/>
      <c r="G24" s="72">
        <v>401250</v>
      </c>
      <c r="H24" s="72">
        <v>401250</v>
      </c>
      <c r="I24" s="72"/>
      <c r="J24" s="29">
        <f t="shared" si="3"/>
        <v>100</v>
      </c>
      <c r="K24" s="29">
        <f t="shared" si="4"/>
        <v>100</v>
      </c>
      <c r="L24" s="29"/>
      <c r="M24" s="7"/>
    </row>
    <row r="25" spans="1:13" ht="15" customHeight="1" x14ac:dyDescent="0.25">
      <c r="A25" s="59" t="s">
        <v>249</v>
      </c>
      <c r="B25" s="60" t="s">
        <v>221</v>
      </c>
      <c r="C25" s="61" t="s">
        <v>250</v>
      </c>
      <c r="D25" s="62">
        <f>D26+D27+D28+D29+D30</f>
        <v>10271600.16</v>
      </c>
      <c r="E25" s="62">
        <f t="shared" ref="E25:I25" si="7">E26+E27+E28+E29+E30</f>
        <v>4293780</v>
      </c>
      <c r="F25" s="62">
        <f t="shared" si="7"/>
        <v>5977820.1600000001</v>
      </c>
      <c r="G25" s="62">
        <f t="shared" si="7"/>
        <v>3731107.0200000005</v>
      </c>
      <c r="H25" s="62">
        <f t="shared" si="7"/>
        <v>379940.14999999997</v>
      </c>
      <c r="I25" s="62">
        <f t="shared" si="7"/>
        <v>3351166.87</v>
      </c>
      <c r="J25" s="62">
        <f t="shared" si="3"/>
        <v>36.324496299318568</v>
      </c>
      <c r="K25" s="62">
        <f t="shared" si="4"/>
        <v>8.8486170693421649</v>
      </c>
      <c r="L25" s="62">
        <f t="shared" si="5"/>
        <v>56.060014859998731</v>
      </c>
      <c r="M25" s="7"/>
    </row>
    <row r="26" spans="1:13" ht="15" customHeight="1" x14ac:dyDescent="0.25">
      <c r="A26" s="69" t="s">
        <v>251</v>
      </c>
      <c r="B26" s="70" t="s">
        <v>221</v>
      </c>
      <c r="C26" s="71" t="s">
        <v>252</v>
      </c>
      <c r="D26" s="72">
        <v>198600</v>
      </c>
      <c r="E26" s="72">
        <v>103300</v>
      </c>
      <c r="F26" s="72">
        <v>95300</v>
      </c>
      <c r="G26" s="72">
        <v>156472.37</v>
      </c>
      <c r="H26" s="72">
        <v>83871.990000000005</v>
      </c>
      <c r="I26" s="72">
        <v>72600.38</v>
      </c>
      <c r="J26" s="29">
        <f t="shared" si="3"/>
        <v>78.787698892245714</v>
      </c>
      <c r="K26" s="29">
        <f t="shared" si="4"/>
        <v>81.192633107454029</v>
      </c>
      <c r="L26" s="29">
        <f t="shared" si="5"/>
        <v>76.180881427072407</v>
      </c>
      <c r="M26" s="7"/>
    </row>
    <row r="27" spans="1:13" ht="15" customHeight="1" x14ac:dyDescent="0.25">
      <c r="A27" s="69" t="s">
        <v>253</v>
      </c>
      <c r="B27" s="70" t="s">
        <v>221</v>
      </c>
      <c r="C27" s="71" t="s">
        <v>254</v>
      </c>
      <c r="D27" s="72">
        <v>77500</v>
      </c>
      <c r="E27" s="72">
        <v>77500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255</v>
      </c>
      <c r="B28" s="70" t="s">
        <v>221</v>
      </c>
      <c r="C28" s="71" t="s">
        <v>256</v>
      </c>
      <c r="D28" s="72">
        <v>100000</v>
      </c>
      <c r="E28" s="72">
        <v>0</v>
      </c>
      <c r="F28" s="72">
        <v>100000</v>
      </c>
      <c r="G28" s="72"/>
      <c r="H28" s="72">
        <v>0</v>
      </c>
      <c r="I28" s="72"/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 x14ac:dyDescent="0.25">
      <c r="A29" s="69" t="s">
        <v>257</v>
      </c>
      <c r="B29" s="70" t="s">
        <v>221</v>
      </c>
      <c r="C29" s="71" t="s">
        <v>258</v>
      </c>
      <c r="D29" s="72">
        <v>8248720.1600000001</v>
      </c>
      <c r="E29" s="72">
        <v>3591200</v>
      </c>
      <c r="F29" s="72">
        <v>4657520.16</v>
      </c>
      <c r="G29" s="72">
        <v>2291574.4900000002</v>
      </c>
      <c r="H29" s="72">
        <v>0</v>
      </c>
      <c r="I29" s="72">
        <v>2291574.4900000002</v>
      </c>
      <c r="J29" s="29">
        <f t="shared" si="3"/>
        <v>27.780970205685822</v>
      </c>
      <c r="K29" s="29">
        <f t="shared" si="4"/>
        <v>0</v>
      </c>
      <c r="L29" s="29">
        <f t="shared" si="5"/>
        <v>49.201601094089526</v>
      </c>
      <c r="M29" s="7"/>
    </row>
    <row r="30" spans="1:13" ht="15" customHeight="1" x14ac:dyDescent="0.25">
      <c r="A30" s="69" t="s">
        <v>259</v>
      </c>
      <c r="B30" s="70" t="s">
        <v>221</v>
      </c>
      <c r="C30" s="71" t="s">
        <v>260</v>
      </c>
      <c r="D30" s="72">
        <v>1646780</v>
      </c>
      <c r="E30" s="72">
        <v>521780</v>
      </c>
      <c r="F30" s="72">
        <v>1125000</v>
      </c>
      <c r="G30" s="72">
        <v>1283060.1599999999</v>
      </c>
      <c r="H30" s="72">
        <v>296068.15999999997</v>
      </c>
      <c r="I30" s="72">
        <v>986992</v>
      </c>
      <c r="J30" s="29">
        <f t="shared" si="3"/>
        <v>77.913270746547809</v>
      </c>
      <c r="K30" s="29">
        <f t="shared" si="4"/>
        <v>56.741952547050481</v>
      </c>
      <c r="L30" s="29">
        <f t="shared" si="5"/>
        <v>87.732622222222219</v>
      </c>
      <c r="M30" s="7"/>
    </row>
    <row r="31" spans="1:13" ht="15" customHeight="1" x14ac:dyDescent="0.25">
      <c r="A31" s="59" t="s">
        <v>261</v>
      </c>
      <c r="B31" s="60" t="s">
        <v>221</v>
      </c>
      <c r="C31" s="61" t="s">
        <v>262</v>
      </c>
      <c r="D31" s="62">
        <f>D32+D33+D34+D35</f>
        <v>40113327.200000003</v>
      </c>
      <c r="E31" s="62">
        <f>E32+E33+E34+E35</f>
        <v>589827.89</v>
      </c>
      <c r="F31" s="62">
        <f t="shared" ref="F31:I31" si="8">F32+F33+F34</f>
        <v>39523499.310000002</v>
      </c>
      <c r="G31" s="62">
        <f>G32+G33+G34+G35</f>
        <v>29700720.66</v>
      </c>
      <c r="H31" s="62">
        <f>H32+H33+H34+H35</f>
        <v>487668.62</v>
      </c>
      <c r="I31" s="62">
        <f t="shared" si="8"/>
        <v>29213052.039999999</v>
      </c>
      <c r="J31" s="62">
        <f t="shared" si="3"/>
        <v>74.042027259209746</v>
      </c>
      <c r="K31" s="62">
        <f t="shared" si="4"/>
        <v>82.679816988647318</v>
      </c>
      <c r="L31" s="62">
        <f t="shared" si="5"/>
        <v>73.913121434084871</v>
      </c>
      <c r="M31" s="7"/>
    </row>
    <row r="32" spans="1:13" ht="15" customHeight="1" x14ac:dyDescent="0.25">
      <c r="A32" s="69" t="s">
        <v>263</v>
      </c>
      <c r="B32" s="70" t="s">
        <v>221</v>
      </c>
      <c r="C32" s="71" t="s">
        <v>264</v>
      </c>
      <c r="D32" s="72">
        <v>4125131.44</v>
      </c>
      <c r="E32" s="72">
        <v>0</v>
      </c>
      <c r="F32" s="72">
        <v>4125131.44</v>
      </c>
      <c r="G32" s="72">
        <v>2318628.2200000002</v>
      </c>
      <c r="H32" s="72">
        <v>0</v>
      </c>
      <c r="I32" s="72">
        <v>2318628.2200000002</v>
      </c>
      <c r="J32" s="29">
        <f t="shared" si="3"/>
        <v>56.207377964179493</v>
      </c>
      <c r="K32" s="29" t="e">
        <f t="shared" si="4"/>
        <v>#DIV/0!</v>
      </c>
      <c r="L32" s="29">
        <f t="shared" si="5"/>
        <v>56.207377964179493</v>
      </c>
      <c r="M32" s="7"/>
    </row>
    <row r="33" spans="1:13" ht="15" customHeight="1" x14ac:dyDescent="0.25">
      <c r="A33" s="69" t="s">
        <v>265</v>
      </c>
      <c r="B33" s="70" t="s">
        <v>221</v>
      </c>
      <c r="C33" s="71" t="s">
        <v>266</v>
      </c>
      <c r="D33" s="72">
        <v>30825076.870000001</v>
      </c>
      <c r="E33" s="72"/>
      <c r="F33" s="72">
        <v>30825076.870000001</v>
      </c>
      <c r="G33" s="72">
        <v>23355233.829999998</v>
      </c>
      <c r="H33" s="72">
        <v>0</v>
      </c>
      <c r="I33" s="72">
        <v>23355233.829999998</v>
      </c>
      <c r="J33" s="29">
        <f t="shared" si="3"/>
        <v>75.766992985928596</v>
      </c>
      <c r="K33" s="29" t="e">
        <f t="shared" si="4"/>
        <v>#DIV/0!</v>
      </c>
      <c r="L33" s="29">
        <f t="shared" si="5"/>
        <v>75.766992985928596</v>
      </c>
      <c r="M33" s="7"/>
    </row>
    <row r="34" spans="1:13" ht="15" customHeight="1" x14ac:dyDescent="0.25">
      <c r="A34" s="69" t="s">
        <v>267</v>
      </c>
      <c r="B34" s="70" t="s">
        <v>221</v>
      </c>
      <c r="C34" s="71" t="s">
        <v>268</v>
      </c>
      <c r="D34" s="72">
        <v>4573291</v>
      </c>
      <c r="E34" s="72">
        <v>0</v>
      </c>
      <c r="F34" s="72">
        <v>4573291</v>
      </c>
      <c r="G34" s="72">
        <v>3539189.99</v>
      </c>
      <c r="H34" s="72">
        <v>0</v>
      </c>
      <c r="I34" s="72">
        <v>3539189.99</v>
      </c>
      <c r="J34" s="29">
        <f t="shared" si="3"/>
        <v>77.388252573474986</v>
      </c>
      <c r="K34" s="29" t="e">
        <f t="shared" si="4"/>
        <v>#DIV/0!</v>
      </c>
      <c r="L34" s="29">
        <f t="shared" si="5"/>
        <v>77.388252573474986</v>
      </c>
      <c r="M34" s="7"/>
    </row>
    <row r="35" spans="1:13" ht="28.5" customHeight="1" x14ac:dyDescent="0.25">
      <c r="A35" s="69" t="s">
        <v>393</v>
      </c>
      <c r="B35" s="70" t="s">
        <v>221</v>
      </c>
      <c r="C35" s="71" t="s">
        <v>394</v>
      </c>
      <c r="D35" s="72">
        <v>589827.89</v>
      </c>
      <c r="E35" s="72">
        <v>589827.89</v>
      </c>
      <c r="F35" s="72">
        <v>0</v>
      </c>
      <c r="G35" s="72">
        <v>487668.62</v>
      </c>
      <c r="H35" s="72">
        <v>487668.62</v>
      </c>
      <c r="I35" s="72">
        <v>0</v>
      </c>
      <c r="J35" s="29">
        <f t="shared" si="3"/>
        <v>82.679816988647318</v>
      </c>
      <c r="K35" s="29">
        <f t="shared" si="4"/>
        <v>82.679816988647318</v>
      </c>
      <c r="L35" s="29" t="e">
        <f t="shared" si="5"/>
        <v>#DIV/0!</v>
      </c>
      <c r="M35" s="7"/>
    </row>
    <row r="36" spans="1:13" ht="15" customHeight="1" x14ac:dyDescent="0.25">
      <c r="A36" s="59" t="s">
        <v>377</v>
      </c>
      <c r="B36" s="60" t="s">
        <v>221</v>
      </c>
      <c r="C36" s="61" t="s">
        <v>379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378</v>
      </c>
      <c r="B37" s="70" t="s">
        <v>221</v>
      </c>
      <c r="C37" s="61" t="s">
        <v>380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269</v>
      </c>
      <c r="B38" s="60" t="s">
        <v>221</v>
      </c>
      <c r="C38" s="61" t="s">
        <v>270</v>
      </c>
      <c r="D38" s="62">
        <f>D39+D40+D42+D43+D41</f>
        <v>268975043.52000004</v>
      </c>
      <c r="E38" s="62">
        <f>E39+E40+E42+E43+E41</f>
        <v>268975043.52000004</v>
      </c>
      <c r="F38" s="62">
        <v>0</v>
      </c>
      <c r="G38" s="62">
        <f>G39+G40+G42+G43+G41</f>
        <v>184372350.02999997</v>
      </c>
      <c r="H38" s="62">
        <f>H39+H40+H42+H43+H41</f>
        <v>184372350.02999997</v>
      </c>
      <c r="I38" s="62">
        <v>0</v>
      </c>
      <c r="J38" s="62">
        <f t="shared" si="3"/>
        <v>68.546266455493921</v>
      </c>
      <c r="K38" s="62">
        <f t="shared" si="4"/>
        <v>68.546266455493921</v>
      </c>
      <c r="L38" s="62" t="e">
        <f t="shared" si="5"/>
        <v>#DIV/0!</v>
      </c>
      <c r="M38" s="7"/>
    </row>
    <row r="39" spans="1:13" ht="15" customHeight="1" x14ac:dyDescent="0.25">
      <c r="A39" s="69" t="s">
        <v>271</v>
      </c>
      <c r="B39" s="70" t="s">
        <v>221</v>
      </c>
      <c r="C39" s="71" t="s">
        <v>272</v>
      </c>
      <c r="D39" s="72">
        <v>81289909.510000005</v>
      </c>
      <c r="E39" s="72">
        <v>81289909.510000005</v>
      </c>
      <c r="F39" s="72">
        <v>0</v>
      </c>
      <c r="G39" s="72">
        <v>47061282.560000002</v>
      </c>
      <c r="H39" s="72">
        <v>47061282.560000002</v>
      </c>
      <c r="I39" s="72">
        <v>0</v>
      </c>
      <c r="J39" s="29">
        <f t="shared" si="3"/>
        <v>57.893141773285748</v>
      </c>
      <c r="K39" s="29">
        <f t="shared" si="4"/>
        <v>57.893141773285748</v>
      </c>
      <c r="L39" s="29" t="e">
        <f t="shared" si="5"/>
        <v>#DIV/0!</v>
      </c>
      <c r="M39" s="7"/>
    </row>
    <row r="40" spans="1:13" ht="15" customHeight="1" x14ac:dyDescent="0.25">
      <c r="A40" s="69" t="s">
        <v>273</v>
      </c>
      <c r="B40" s="70" t="s">
        <v>221</v>
      </c>
      <c r="C40" s="71" t="s">
        <v>274</v>
      </c>
      <c r="D40" s="72">
        <v>129073691.66</v>
      </c>
      <c r="E40" s="72">
        <v>129073691.66</v>
      </c>
      <c r="F40" s="72">
        <v>0</v>
      </c>
      <c r="G40" s="72">
        <v>91420444.200000003</v>
      </c>
      <c r="H40" s="72">
        <v>91420444.200000003</v>
      </c>
      <c r="I40" s="72">
        <v>0</v>
      </c>
      <c r="J40" s="29">
        <f t="shared" si="3"/>
        <v>70.828100617758381</v>
      </c>
      <c r="K40" s="29">
        <f t="shared" si="4"/>
        <v>70.828100617758381</v>
      </c>
      <c r="L40" s="29" t="e">
        <f t="shared" si="5"/>
        <v>#DIV/0!</v>
      </c>
      <c r="M40" s="7"/>
    </row>
    <row r="41" spans="1:13" ht="15" customHeight="1" x14ac:dyDescent="0.25">
      <c r="A41" s="69" t="s">
        <v>403</v>
      </c>
      <c r="B41" s="70" t="s">
        <v>221</v>
      </c>
      <c r="C41" s="71" t="s">
        <v>404</v>
      </c>
      <c r="D41" s="72">
        <v>38048420.060000002</v>
      </c>
      <c r="E41" s="72">
        <v>38048420.060000002</v>
      </c>
      <c r="F41" s="72">
        <v>0</v>
      </c>
      <c r="G41" s="72">
        <v>28736459.010000002</v>
      </c>
      <c r="H41" s="72">
        <v>28736459.010000002</v>
      </c>
      <c r="I41" s="72">
        <v>0</v>
      </c>
      <c r="J41" s="29">
        <f t="shared" ref="J41" si="9">G41/D41*100</f>
        <v>75.526024378106598</v>
      </c>
      <c r="K41" s="29">
        <f t="shared" ref="K41" si="10">H41/E41*100</f>
        <v>75.526024378106598</v>
      </c>
      <c r="L41" s="29" t="e">
        <f t="shared" si="5"/>
        <v>#DIV/0!</v>
      </c>
      <c r="M41" s="7"/>
    </row>
    <row r="42" spans="1:13" ht="15" customHeight="1" x14ac:dyDescent="0.25">
      <c r="A42" s="69" t="s">
        <v>275</v>
      </c>
      <c r="B42" s="70" t="s">
        <v>221</v>
      </c>
      <c r="C42" s="71" t="s">
        <v>276</v>
      </c>
      <c r="D42" s="72">
        <v>1278496.49</v>
      </c>
      <c r="E42" s="72">
        <v>1278496.49</v>
      </c>
      <c r="F42" s="72">
        <v>0</v>
      </c>
      <c r="G42" s="72">
        <v>1146191.7</v>
      </c>
      <c r="H42" s="72">
        <v>1146191.7</v>
      </c>
      <c r="I42" s="29">
        <v>0</v>
      </c>
      <c r="J42" s="29">
        <f t="shared" si="3"/>
        <v>89.651532793805316</v>
      </c>
      <c r="K42" s="29">
        <f t="shared" si="4"/>
        <v>89.651532793805316</v>
      </c>
      <c r="L42" s="29" t="e">
        <f t="shared" si="5"/>
        <v>#DIV/0!</v>
      </c>
      <c r="M42" s="7"/>
    </row>
    <row r="43" spans="1:13" ht="15" customHeight="1" x14ac:dyDescent="0.25">
      <c r="A43" s="69" t="s">
        <v>277</v>
      </c>
      <c r="B43" s="70" t="s">
        <v>221</v>
      </c>
      <c r="C43" s="71" t="s">
        <v>278</v>
      </c>
      <c r="D43" s="72">
        <v>19284525.800000001</v>
      </c>
      <c r="E43" s="72">
        <v>19284525.800000001</v>
      </c>
      <c r="F43" s="72">
        <v>0</v>
      </c>
      <c r="G43" s="72">
        <v>16007972.560000001</v>
      </c>
      <c r="H43" s="72">
        <v>16007972.560000001</v>
      </c>
      <c r="I43" s="29">
        <v>0</v>
      </c>
      <c r="J43" s="29">
        <f t="shared" si="3"/>
        <v>83.009417633696756</v>
      </c>
      <c r="K43" s="29">
        <f t="shared" si="4"/>
        <v>83.009417633696756</v>
      </c>
      <c r="L43" s="29" t="e">
        <f t="shared" si="5"/>
        <v>#DIV/0!</v>
      </c>
      <c r="M43" s="7"/>
    </row>
    <row r="44" spans="1:13" ht="15" customHeight="1" x14ac:dyDescent="0.25">
      <c r="A44" s="59" t="s">
        <v>279</v>
      </c>
      <c r="B44" s="60" t="s">
        <v>221</v>
      </c>
      <c r="C44" s="61" t="s">
        <v>280</v>
      </c>
      <c r="D44" s="62">
        <f t="shared" ref="D44:I44" si="11">D45+D46</f>
        <v>36600635</v>
      </c>
      <c r="E44" s="62">
        <f t="shared" si="11"/>
        <v>35804635</v>
      </c>
      <c r="F44" s="62">
        <f t="shared" si="11"/>
        <v>796000</v>
      </c>
      <c r="G44" s="62">
        <f t="shared" si="11"/>
        <v>27786375.740000002</v>
      </c>
      <c r="H44" s="62">
        <f t="shared" si="11"/>
        <v>27211034.740000002</v>
      </c>
      <c r="I44" s="62">
        <f t="shared" si="11"/>
        <v>575341</v>
      </c>
      <c r="J44" s="62">
        <f t="shared" si="3"/>
        <v>75.917742246821689</v>
      </c>
      <c r="K44" s="62">
        <f t="shared" si="4"/>
        <v>75.998637438979628</v>
      </c>
      <c r="L44" s="62">
        <f t="shared" si="5"/>
        <v>72.279020100502507</v>
      </c>
      <c r="M44" s="7"/>
    </row>
    <row r="45" spans="1:13" ht="15" customHeight="1" x14ac:dyDescent="0.25">
      <c r="A45" s="69" t="s">
        <v>281</v>
      </c>
      <c r="B45" s="70" t="s">
        <v>221</v>
      </c>
      <c r="C45" s="71" t="s">
        <v>282</v>
      </c>
      <c r="D45" s="72">
        <v>32404335</v>
      </c>
      <c r="E45" s="72">
        <v>31608335</v>
      </c>
      <c r="F45" s="72">
        <v>796000</v>
      </c>
      <c r="G45" s="72">
        <v>24361299.75</v>
      </c>
      <c r="H45" s="72">
        <v>23823958.75</v>
      </c>
      <c r="I45" s="72">
        <v>537341</v>
      </c>
      <c r="J45" s="29">
        <f t="shared" si="3"/>
        <v>75.179138069026877</v>
      </c>
      <c r="K45" s="29">
        <f t="shared" si="4"/>
        <v>75.372393863833693</v>
      </c>
      <c r="L45" s="29">
        <f t="shared" si="5"/>
        <v>67.505150753768845</v>
      </c>
      <c r="M45" s="7"/>
    </row>
    <row r="46" spans="1:13" ht="15" customHeight="1" x14ac:dyDescent="0.25">
      <c r="A46" s="69" t="s">
        <v>283</v>
      </c>
      <c r="B46" s="70" t="s">
        <v>221</v>
      </c>
      <c r="C46" s="71" t="s">
        <v>284</v>
      </c>
      <c r="D46" s="72">
        <v>4196300</v>
      </c>
      <c r="E46" s="72">
        <v>4196300</v>
      </c>
      <c r="F46" s="72">
        <v>0</v>
      </c>
      <c r="G46" s="72">
        <v>3425075.99</v>
      </c>
      <c r="H46" s="72">
        <v>3387075.99</v>
      </c>
      <c r="I46" s="72">
        <v>38000</v>
      </c>
      <c r="J46" s="29">
        <f t="shared" si="3"/>
        <v>81.621332840835976</v>
      </c>
      <c r="K46" s="29">
        <f t="shared" si="4"/>
        <v>80.715773181135759</v>
      </c>
      <c r="L46" s="29" t="e">
        <f t="shared" si="5"/>
        <v>#DIV/0!</v>
      </c>
      <c r="M46" s="7"/>
    </row>
    <row r="47" spans="1:13" ht="15" customHeight="1" x14ac:dyDescent="0.25">
      <c r="A47" s="59" t="s">
        <v>373</v>
      </c>
      <c r="B47" s="60" t="s">
        <v>221</v>
      </c>
      <c r="C47" s="61" t="s">
        <v>375</v>
      </c>
      <c r="D47" s="73">
        <f t="shared" ref="D47:I47" si="12">D48</f>
        <v>50000</v>
      </c>
      <c r="E47" s="73">
        <f t="shared" si="12"/>
        <v>50000</v>
      </c>
      <c r="F47" s="73">
        <f t="shared" si="12"/>
        <v>0</v>
      </c>
      <c r="G47" s="73">
        <f t="shared" si="12"/>
        <v>50000</v>
      </c>
      <c r="H47" s="73">
        <f t="shared" si="12"/>
        <v>50000</v>
      </c>
      <c r="I47" s="73">
        <f t="shared" si="12"/>
        <v>0</v>
      </c>
      <c r="J47" s="62">
        <f t="shared" si="3"/>
        <v>100</v>
      </c>
      <c r="K47" s="62">
        <f t="shared" si="4"/>
        <v>100</v>
      </c>
      <c r="L47" s="62" t="e">
        <f t="shared" si="5"/>
        <v>#DIV/0!</v>
      </c>
      <c r="M47" s="7"/>
    </row>
    <row r="48" spans="1:13" ht="15" customHeight="1" x14ac:dyDescent="0.25">
      <c r="A48" s="69" t="s">
        <v>374</v>
      </c>
      <c r="B48" s="70" t="s">
        <v>221</v>
      </c>
      <c r="C48" s="71" t="s">
        <v>376</v>
      </c>
      <c r="D48" s="72">
        <v>50000</v>
      </c>
      <c r="E48" s="72">
        <v>50000</v>
      </c>
      <c r="F48" s="72">
        <v>0</v>
      </c>
      <c r="G48" s="72">
        <v>50000</v>
      </c>
      <c r="H48" s="72">
        <v>50000</v>
      </c>
      <c r="I48" s="72">
        <v>0</v>
      </c>
      <c r="J48" s="29">
        <f t="shared" si="3"/>
        <v>100</v>
      </c>
      <c r="K48" s="29">
        <f t="shared" si="4"/>
        <v>100</v>
      </c>
      <c r="L48" s="29" t="e">
        <f t="shared" si="5"/>
        <v>#DIV/0!</v>
      </c>
      <c r="M48" s="7"/>
    </row>
    <row r="49" spans="1:13" ht="15" customHeight="1" x14ac:dyDescent="0.25">
      <c r="A49" s="59" t="s">
        <v>285</v>
      </c>
      <c r="B49" s="60" t="s">
        <v>221</v>
      </c>
      <c r="C49" s="61" t="s">
        <v>286</v>
      </c>
      <c r="D49" s="62">
        <f t="shared" ref="D49:I49" si="13">SUM(D50:D53)</f>
        <v>18611965.600000001</v>
      </c>
      <c r="E49" s="62">
        <f t="shared" si="13"/>
        <v>17792239.600000001</v>
      </c>
      <c r="F49" s="62">
        <f t="shared" si="13"/>
        <v>819726</v>
      </c>
      <c r="G49" s="62">
        <f t="shared" si="13"/>
        <v>15152648.199999999</v>
      </c>
      <c r="H49" s="62">
        <f t="shared" si="13"/>
        <v>14434988.199999999</v>
      </c>
      <c r="I49" s="62">
        <f t="shared" si="13"/>
        <v>717660</v>
      </c>
      <c r="J49" s="62">
        <f t="shared" si="3"/>
        <v>81.413476285384917</v>
      </c>
      <c r="K49" s="62">
        <f t="shared" si="4"/>
        <v>81.130810536072133</v>
      </c>
      <c r="L49" s="62">
        <f t="shared" si="5"/>
        <v>87.548766295079076</v>
      </c>
      <c r="M49" s="7"/>
    </row>
    <row r="50" spans="1:13" ht="15" customHeight="1" x14ac:dyDescent="0.25">
      <c r="A50" s="69" t="s">
        <v>287</v>
      </c>
      <c r="B50" s="70" t="s">
        <v>221</v>
      </c>
      <c r="C50" s="71" t="s">
        <v>288</v>
      </c>
      <c r="D50" s="72">
        <v>3217965.6</v>
      </c>
      <c r="E50" s="72">
        <v>2398239.6</v>
      </c>
      <c r="F50" s="72">
        <v>819726</v>
      </c>
      <c r="G50" s="72">
        <v>2675999.6</v>
      </c>
      <c r="H50" s="72">
        <v>1958339.6</v>
      </c>
      <c r="I50" s="72">
        <v>717660</v>
      </c>
      <c r="J50" s="29">
        <f t="shared" si="3"/>
        <v>83.158117041400317</v>
      </c>
      <c r="K50" s="29">
        <f t="shared" si="4"/>
        <v>81.657379020845127</v>
      </c>
      <c r="L50" s="29">
        <f t="shared" si="5"/>
        <v>87.548766295079076</v>
      </c>
      <c r="M50" s="7"/>
    </row>
    <row r="51" spans="1:13" ht="15" customHeight="1" x14ac:dyDescent="0.25">
      <c r="A51" s="69" t="s">
        <v>289</v>
      </c>
      <c r="B51" s="70" t="s">
        <v>221</v>
      </c>
      <c r="C51" s="71" t="s">
        <v>290</v>
      </c>
      <c r="D51" s="72">
        <v>11590000</v>
      </c>
      <c r="E51" s="72">
        <v>11590000</v>
      </c>
      <c r="F51" s="72">
        <v>0</v>
      </c>
      <c r="G51" s="72">
        <v>9575181.9299999997</v>
      </c>
      <c r="H51" s="72">
        <v>9575181.9299999997</v>
      </c>
      <c r="I51" s="72">
        <v>0</v>
      </c>
      <c r="J51" s="29">
        <f t="shared" si="3"/>
        <v>82.615892407247628</v>
      </c>
      <c r="K51" s="29">
        <f t="shared" si="4"/>
        <v>82.615892407247628</v>
      </c>
      <c r="L51" s="29" t="e">
        <f t="shared" si="5"/>
        <v>#DIV/0!</v>
      </c>
      <c r="M51" s="7"/>
    </row>
    <row r="52" spans="1:13" ht="15" customHeight="1" x14ac:dyDescent="0.25">
      <c r="A52" s="69" t="s">
        <v>429</v>
      </c>
      <c r="B52" s="70" t="s">
        <v>221</v>
      </c>
      <c r="C52" s="71" t="s">
        <v>430</v>
      </c>
      <c r="D52" s="72">
        <v>1854200</v>
      </c>
      <c r="E52" s="72">
        <v>1854200</v>
      </c>
      <c r="F52" s="72"/>
      <c r="G52" s="72">
        <v>1263197.3</v>
      </c>
      <c r="H52" s="72">
        <v>1263197.3</v>
      </c>
      <c r="I52" s="72"/>
      <c r="J52" s="29">
        <f t="shared" si="3"/>
        <v>68.126270089526486</v>
      </c>
      <c r="K52" s="29"/>
      <c r="L52" s="29"/>
      <c r="M52" s="7"/>
    </row>
    <row r="53" spans="1:13" ht="15" customHeight="1" x14ac:dyDescent="0.25">
      <c r="A53" s="69" t="s">
        <v>291</v>
      </c>
      <c r="B53" s="70" t="s">
        <v>221</v>
      </c>
      <c r="C53" s="71" t="s">
        <v>292</v>
      </c>
      <c r="D53" s="72">
        <v>1949800</v>
      </c>
      <c r="E53" s="72">
        <v>1949800</v>
      </c>
      <c r="F53" s="72">
        <v>0</v>
      </c>
      <c r="G53" s="72">
        <v>1638269.37</v>
      </c>
      <c r="H53" s="72">
        <v>1638269.37</v>
      </c>
      <c r="I53" s="72">
        <v>0</v>
      </c>
      <c r="J53" s="29">
        <f t="shared" si="3"/>
        <v>84.022431531439125</v>
      </c>
      <c r="K53" s="29">
        <f t="shared" si="4"/>
        <v>84.022431531439125</v>
      </c>
      <c r="L53" s="29" t="e">
        <f t="shared" si="5"/>
        <v>#DIV/0!</v>
      </c>
      <c r="M53" s="7"/>
    </row>
    <row r="54" spans="1:13" ht="15" customHeight="1" x14ac:dyDescent="0.25">
      <c r="A54" s="59" t="s">
        <v>293</v>
      </c>
      <c r="B54" s="60" t="s">
        <v>221</v>
      </c>
      <c r="C54" s="61" t="s">
        <v>294</v>
      </c>
      <c r="D54" s="62">
        <f t="shared" ref="D54:I54" si="14">D55+D56</f>
        <v>2519709.46</v>
      </c>
      <c r="E54" s="62">
        <f t="shared" si="14"/>
        <v>1917800.46</v>
      </c>
      <c r="F54" s="62">
        <f t="shared" si="14"/>
        <v>601909</v>
      </c>
      <c r="G54" s="62">
        <f t="shared" si="14"/>
        <v>2263685.79</v>
      </c>
      <c r="H54" s="62">
        <f t="shared" si="14"/>
        <v>1841066.79</v>
      </c>
      <c r="I54" s="62">
        <f t="shared" si="14"/>
        <v>422619</v>
      </c>
      <c r="J54" s="62">
        <f t="shared" si="3"/>
        <v>89.839159075110203</v>
      </c>
      <c r="K54" s="62">
        <f t="shared" si="4"/>
        <v>95.998871019146591</v>
      </c>
      <c r="L54" s="62">
        <f t="shared" si="5"/>
        <v>70.213105303293361</v>
      </c>
      <c r="M54" s="7"/>
    </row>
    <row r="55" spans="1:13" ht="15" customHeight="1" x14ac:dyDescent="0.25">
      <c r="A55" s="69" t="s">
        <v>295</v>
      </c>
      <c r="B55" s="70" t="s">
        <v>221</v>
      </c>
      <c r="C55" s="71" t="s">
        <v>296</v>
      </c>
      <c r="D55" s="72">
        <v>2169709.46</v>
      </c>
      <c r="E55" s="72">
        <v>1917800.46</v>
      </c>
      <c r="F55" s="72">
        <v>251909</v>
      </c>
      <c r="G55" s="72">
        <v>2036471.79</v>
      </c>
      <c r="H55" s="72">
        <v>1841066.79</v>
      </c>
      <c r="I55" s="72">
        <v>195405</v>
      </c>
      <c r="J55" s="29">
        <f t="shared" si="3"/>
        <v>93.859193018405335</v>
      </c>
      <c r="K55" s="29">
        <f t="shared" si="4"/>
        <v>95.998871019146591</v>
      </c>
      <c r="L55" s="29">
        <f t="shared" si="5"/>
        <v>77.56967793925584</v>
      </c>
      <c r="M55" s="7"/>
    </row>
    <row r="56" spans="1:13" ht="25.5" customHeight="1" x14ac:dyDescent="0.25">
      <c r="A56" s="69" t="s">
        <v>297</v>
      </c>
      <c r="B56" s="70" t="s">
        <v>221</v>
      </c>
      <c r="C56" s="71" t="s">
        <v>298</v>
      </c>
      <c r="D56" s="72">
        <v>350000</v>
      </c>
      <c r="E56" s="72">
        <v>0</v>
      </c>
      <c r="F56" s="72">
        <v>350000</v>
      </c>
      <c r="G56" s="72">
        <v>227214</v>
      </c>
      <c r="H56" s="72">
        <v>0</v>
      </c>
      <c r="I56" s="72">
        <v>227214</v>
      </c>
      <c r="J56" s="29">
        <f t="shared" si="3"/>
        <v>64.918285714285716</v>
      </c>
      <c r="K56" s="29" t="e">
        <f t="shared" si="4"/>
        <v>#DIV/0!</v>
      </c>
      <c r="L56" s="29">
        <f t="shared" si="5"/>
        <v>64.918285714285716</v>
      </c>
      <c r="M56" s="7"/>
    </row>
    <row r="57" spans="1:13" ht="51" customHeight="1" x14ac:dyDescent="0.25">
      <c r="A57" s="59" t="s">
        <v>299</v>
      </c>
      <c r="B57" s="60" t="s">
        <v>221</v>
      </c>
      <c r="C57" s="61" t="s">
        <v>300</v>
      </c>
      <c r="D57" s="62">
        <f t="shared" ref="D57:I57" si="15">D58</f>
        <v>0</v>
      </c>
      <c r="E57" s="62">
        <f t="shared" si="15"/>
        <v>0</v>
      </c>
      <c r="F57" s="62">
        <f t="shared" si="15"/>
        <v>0</v>
      </c>
      <c r="G57" s="62">
        <f t="shared" si="15"/>
        <v>0</v>
      </c>
      <c r="H57" s="62">
        <f t="shared" si="15"/>
        <v>0</v>
      </c>
      <c r="I57" s="62">
        <f t="shared" si="15"/>
        <v>0</v>
      </c>
      <c r="J57" s="62" t="e">
        <f t="shared" si="3"/>
        <v>#DIV/0!</v>
      </c>
      <c r="K57" s="62" t="e">
        <f t="shared" si="4"/>
        <v>#DIV/0!</v>
      </c>
      <c r="L57" s="62" t="e">
        <f t="shared" si="5"/>
        <v>#DIV/0!</v>
      </c>
      <c r="M57" s="7"/>
    </row>
    <row r="58" spans="1:13" ht="25.5" customHeight="1" x14ac:dyDescent="0.25">
      <c r="A58" s="69" t="s">
        <v>301</v>
      </c>
      <c r="B58" s="70" t="s">
        <v>221</v>
      </c>
      <c r="C58" s="71" t="s">
        <v>302</v>
      </c>
      <c r="D58" s="72">
        <v>0</v>
      </c>
      <c r="E58" s="72">
        <v>0</v>
      </c>
      <c r="F58" s="72">
        <v>0</v>
      </c>
      <c r="G58" s="72"/>
      <c r="H58" s="72"/>
      <c r="I58" s="72">
        <v>0</v>
      </c>
      <c r="J58" s="29" t="e">
        <f t="shared" si="3"/>
        <v>#DIV/0!</v>
      </c>
      <c r="K58" s="29" t="e">
        <f t="shared" si="4"/>
        <v>#DIV/0!</v>
      </c>
      <c r="L58" s="29" t="e">
        <f t="shared" si="5"/>
        <v>#DIV/0!</v>
      </c>
      <c r="M58" s="7"/>
    </row>
    <row r="59" spans="1:13" ht="46.5" customHeight="1" x14ac:dyDescent="0.25">
      <c r="A59" s="59" t="s">
        <v>303</v>
      </c>
      <c r="B59" s="60" t="s">
        <v>221</v>
      </c>
      <c r="C59" s="61" t="s">
        <v>304</v>
      </c>
      <c r="D59" s="62">
        <f t="shared" ref="D59:I59" si="16">D60</f>
        <v>0</v>
      </c>
      <c r="E59" s="62">
        <f t="shared" si="16"/>
        <v>24527300</v>
      </c>
      <c r="F59" s="62">
        <f t="shared" si="16"/>
        <v>2418200</v>
      </c>
      <c r="G59" s="62">
        <f t="shared" si="16"/>
        <v>0</v>
      </c>
      <c r="H59" s="62">
        <f t="shared" si="16"/>
        <v>16032050</v>
      </c>
      <c r="I59" s="62">
        <f t="shared" si="16"/>
        <v>1931282.41</v>
      </c>
      <c r="J59" s="62" t="e">
        <f t="shared" si="3"/>
        <v>#DIV/0!</v>
      </c>
      <c r="K59" s="62">
        <f t="shared" si="4"/>
        <v>65.364104487652526</v>
      </c>
      <c r="L59" s="62">
        <f t="shared" si="5"/>
        <v>79.864461582995617</v>
      </c>
      <c r="M59" s="7"/>
    </row>
    <row r="60" spans="1:13" ht="15" customHeight="1" thickBot="1" x14ac:dyDescent="0.3">
      <c r="A60" s="69" t="s">
        <v>305</v>
      </c>
      <c r="B60" s="70" t="s">
        <v>221</v>
      </c>
      <c r="C60" s="71" t="s">
        <v>306</v>
      </c>
      <c r="D60" s="72"/>
      <c r="E60" s="72">
        <v>24527300</v>
      </c>
      <c r="F60" s="72">
        <v>2418200</v>
      </c>
      <c r="G60" s="72"/>
      <c r="H60" s="72">
        <v>16032050</v>
      </c>
      <c r="I60" s="72">
        <v>1931282.41</v>
      </c>
      <c r="J60" s="29" t="e">
        <f t="shared" si="3"/>
        <v>#DIV/0!</v>
      </c>
      <c r="K60" s="29">
        <f t="shared" si="4"/>
        <v>65.364104487652526</v>
      </c>
      <c r="L60" s="29">
        <f t="shared" si="5"/>
        <v>79.864461582995617</v>
      </c>
      <c r="M60" s="7"/>
    </row>
    <row r="61" spans="1:13" ht="12.95" customHeight="1" thickBot="1" x14ac:dyDescent="0.3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"/>
    </row>
    <row r="62" spans="1:13" ht="54.75" customHeight="1" thickBot="1" x14ac:dyDescent="0.3">
      <c r="A62" s="42" t="s">
        <v>307</v>
      </c>
      <c r="B62" s="43">
        <v>450</v>
      </c>
      <c r="C62" s="44" t="s">
        <v>20</v>
      </c>
      <c r="D62" s="45">
        <f>Доходы!D9-Расходы!D7</f>
        <v>-6054096.1800000668</v>
      </c>
      <c r="E62" s="45">
        <f>Доходы!E9-Расходы!E7</f>
        <v>-9101782.8900000453</v>
      </c>
      <c r="F62" s="45">
        <f>Доходы!F9-Расходы!F7</f>
        <v>3047686.7099999934</v>
      </c>
      <c r="G62" s="45">
        <f>Доходы!G9-Расходы!G7</f>
        <v>7214852.0500000119</v>
      </c>
      <c r="H62" s="45">
        <f>Доходы!H9-Расходы!H7</f>
        <v>4684346.219999969</v>
      </c>
      <c r="I62" s="45">
        <f>Доходы!I9-Расходы!I7</f>
        <v>2530505.8300000057</v>
      </c>
      <c r="J62" s="45"/>
      <c r="K62" s="45"/>
      <c r="L62" s="45"/>
      <c r="M62" s="7"/>
    </row>
    <row r="63" spans="1:13" hidden="1" x14ac:dyDescent="0.25">
      <c r="A63" s="8"/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3" t="s">
        <v>215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7" workbookViewId="0">
      <selection activeCell="G21" sqref="G21:I21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359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308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309</v>
      </c>
      <c r="B7" s="20" t="s">
        <v>310</v>
      </c>
      <c r="C7" s="21" t="s">
        <v>20</v>
      </c>
      <c r="D7" s="22">
        <f>D9+D20</f>
        <v>6054096.1799999997</v>
      </c>
      <c r="E7" s="22">
        <f>E9+E20</f>
        <v>9101782.8900000006</v>
      </c>
      <c r="F7" s="29">
        <v>-3047686.71</v>
      </c>
      <c r="G7" s="22">
        <f>G9+G20</f>
        <v>-7214852.0499999998</v>
      </c>
      <c r="H7" s="22">
        <f>H9+H20</f>
        <v>-4684346.22</v>
      </c>
      <c r="I7" s="22">
        <f>I9+I20</f>
        <v>-2530505.83</v>
      </c>
      <c r="J7" s="7"/>
    </row>
    <row r="8" spans="1:10" ht="19.5" customHeight="1" x14ac:dyDescent="0.25">
      <c r="A8" s="50" t="s">
        <v>311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312</v>
      </c>
      <c r="B9" s="53" t="s">
        <v>313</v>
      </c>
      <c r="C9" s="28" t="s">
        <v>20</v>
      </c>
      <c r="D9" s="29">
        <v>3609000</v>
      </c>
      <c r="E9" s="29">
        <v>3609000</v>
      </c>
      <c r="F9" s="29" t="s">
        <v>21</v>
      </c>
      <c r="G9" s="29"/>
      <c r="H9" s="29"/>
      <c r="I9" s="29"/>
      <c r="J9" s="7"/>
    </row>
    <row r="10" spans="1:10" ht="12.95" customHeight="1" x14ac:dyDescent="0.25">
      <c r="A10" s="54" t="s">
        <v>314</v>
      </c>
      <c r="B10" s="24"/>
      <c r="C10" s="25"/>
      <c r="D10" s="29"/>
      <c r="E10" s="29"/>
      <c r="F10" s="25"/>
      <c r="G10" s="25"/>
      <c r="H10" s="25"/>
      <c r="I10" s="25"/>
      <c r="J10" s="7"/>
    </row>
    <row r="11" spans="1:10" ht="25.5" customHeight="1" x14ac:dyDescent="0.25">
      <c r="A11" s="55" t="s">
        <v>315</v>
      </c>
      <c r="B11" s="56" t="s">
        <v>313</v>
      </c>
      <c r="C11" s="57" t="s">
        <v>316</v>
      </c>
      <c r="D11" s="29">
        <v>3609000</v>
      </c>
      <c r="E11" s="29">
        <v>3609000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317</v>
      </c>
      <c r="B12" s="56" t="s">
        <v>313</v>
      </c>
      <c r="C12" s="57" t="s">
        <v>318</v>
      </c>
      <c r="D12" s="29">
        <v>3609000</v>
      </c>
      <c r="E12" s="29">
        <v>3609000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319</v>
      </c>
      <c r="B13" s="56" t="s">
        <v>313</v>
      </c>
      <c r="C13" s="57" t="s">
        <v>320</v>
      </c>
      <c r="D13" s="29">
        <v>3609000</v>
      </c>
      <c r="E13" s="29">
        <v>3609000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321</v>
      </c>
      <c r="B14" s="56" t="s">
        <v>313</v>
      </c>
      <c r="C14" s="57" t="s">
        <v>322</v>
      </c>
      <c r="D14" s="29"/>
      <c r="E14" s="29"/>
      <c r="F14" s="29" t="s">
        <v>21</v>
      </c>
      <c r="G14" s="29"/>
      <c r="H14" s="29"/>
      <c r="I14" s="22" t="s">
        <v>21</v>
      </c>
      <c r="J14" s="7"/>
    </row>
    <row r="15" spans="1:10" ht="38.25" customHeight="1" x14ac:dyDescent="0.25">
      <c r="A15" s="55" t="s">
        <v>323</v>
      </c>
      <c r="B15" s="56" t="s">
        <v>313</v>
      </c>
      <c r="C15" s="57" t="s">
        <v>324</v>
      </c>
      <c r="D15" s="29"/>
      <c r="E15" s="29"/>
      <c r="F15" s="29" t="s">
        <v>21</v>
      </c>
      <c r="G15" s="29"/>
      <c r="H15" s="29"/>
      <c r="I15" s="22" t="s">
        <v>21</v>
      </c>
      <c r="J15" s="7"/>
    </row>
    <row r="16" spans="1:10" ht="46.5" customHeight="1" x14ac:dyDescent="0.25">
      <c r="A16" s="55" t="s">
        <v>325</v>
      </c>
      <c r="B16" s="56" t="s">
        <v>313</v>
      </c>
      <c r="C16" s="57" t="s">
        <v>326</v>
      </c>
      <c r="D16" s="29"/>
      <c r="E16" s="29"/>
      <c r="F16" s="29" t="s">
        <v>21</v>
      </c>
      <c r="G16" s="29"/>
      <c r="H16" s="29"/>
      <c r="I16" s="22" t="s">
        <v>21</v>
      </c>
      <c r="J16" s="7"/>
    </row>
    <row r="17" spans="1:10" ht="38.25" customHeight="1" x14ac:dyDescent="0.25">
      <c r="A17" s="55" t="s">
        <v>327</v>
      </c>
      <c r="B17" s="56" t="s">
        <v>313</v>
      </c>
      <c r="C17" s="57" t="s">
        <v>328</v>
      </c>
      <c r="D17" s="29"/>
      <c r="E17" s="29"/>
      <c r="F17" s="29" t="s">
        <v>21</v>
      </c>
      <c r="G17" s="29"/>
      <c r="H17" s="29"/>
      <c r="I17" s="22" t="s">
        <v>21</v>
      </c>
      <c r="J17" s="7"/>
    </row>
    <row r="18" spans="1:10" ht="24.75" customHeight="1" x14ac:dyDescent="0.25">
      <c r="A18" s="52" t="s">
        <v>329</v>
      </c>
      <c r="B18" s="53" t="s">
        <v>330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314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331</v>
      </c>
      <c r="B20" s="53" t="s">
        <v>332</v>
      </c>
      <c r="C20" s="28" t="s">
        <v>20</v>
      </c>
      <c r="D20" s="29">
        <v>2445096.1800000002</v>
      </c>
      <c r="E20" s="29">
        <v>5492782.8899999997</v>
      </c>
      <c r="F20" s="29">
        <v>-3047686.71</v>
      </c>
      <c r="G20" s="29">
        <v>-7214852.0499999998</v>
      </c>
      <c r="H20" s="29">
        <v>-4684346.22</v>
      </c>
      <c r="I20" s="29">
        <v>-2530505.83</v>
      </c>
      <c r="J20" s="7"/>
    </row>
    <row r="21" spans="1:10" ht="25.5" customHeight="1" x14ac:dyDescent="0.25">
      <c r="A21" s="55" t="s">
        <v>333</v>
      </c>
      <c r="B21" s="56" t="s">
        <v>332</v>
      </c>
      <c r="C21" s="57" t="s">
        <v>334</v>
      </c>
      <c r="D21" s="29">
        <v>2445096.1800000002</v>
      </c>
      <c r="E21" s="29">
        <v>5492782.8899999997</v>
      </c>
      <c r="F21" s="29">
        <v>-3047686.71</v>
      </c>
      <c r="G21" s="29">
        <v>-7214852.0499999998</v>
      </c>
      <c r="H21" s="29">
        <v>-4684346.22</v>
      </c>
      <c r="I21" s="29">
        <v>-2530505.83</v>
      </c>
      <c r="J21" s="7"/>
    </row>
    <row r="22" spans="1:10" ht="24.75" customHeight="1" x14ac:dyDescent="0.25">
      <c r="A22" s="52" t="s">
        <v>335</v>
      </c>
      <c r="B22" s="53" t="s">
        <v>336</v>
      </c>
      <c r="C22" s="28" t="s">
        <v>20</v>
      </c>
      <c r="D22" s="29">
        <f>D23</f>
        <v>-541057863</v>
      </c>
      <c r="E22" s="29">
        <v>-454922263</v>
      </c>
      <c r="F22" s="29">
        <v>-86135600</v>
      </c>
      <c r="G22" s="22">
        <f>G23</f>
        <v>-422262852.82999998</v>
      </c>
      <c r="H22" s="22">
        <v>-348705499.33999997</v>
      </c>
      <c r="I22" s="22">
        <v>-73557353.489999995</v>
      </c>
      <c r="J22" s="7"/>
    </row>
    <row r="23" spans="1:10" ht="15" customHeight="1" x14ac:dyDescent="0.25">
      <c r="A23" s="55" t="s">
        <v>337</v>
      </c>
      <c r="B23" s="56" t="s">
        <v>336</v>
      </c>
      <c r="C23" s="57" t="s">
        <v>338</v>
      </c>
      <c r="D23" s="29">
        <f>D24</f>
        <v>-541057863</v>
      </c>
      <c r="E23" s="29">
        <v>-454922263</v>
      </c>
      <c r="F23" s="29">
        <v>-86135600</v>
      </c>
      <c r="G23" s="22">
        <f>G24</f>
        <v>-422262852.82999998</v>
      </c>
      <c r="H23" s="22">
        <v>-348705499.33999997</v>
      </c>
      <c r="I23" s="22">
        <v>-73557353.489999995</v>
      </c>
      <c r="J23" s="7"/>
    </row>
    <row r="24" spans="1:10" ht="25.5" customHeight="1" x14ac:dyDescent="0.25">
      <c r="A24" s="55" t="s">
        <v>339</v>
      </c>
      <c r="B24" s="56" t="s">
        <v>336</v>
      </c>
      <c r="C24" s="57" t="s">
        <v>340</v>
      </c>
      <c r="D24" s="29">
        <f>D25+D26</f>
        <v>-541057863</v>
      </c>
      <c r="E24" s="29">
        <v>-454922263</v>
      </c>
      <c r="F24" s="29">
        <v>-86135600</v>
      </c>
      <c r="G24" s="22">
        <f>G25+G26</f>
        <v>-422262852.82999998</v>
      </c>
      <c r="H24" s="22">
        <v>-348705499.33999997</v>
      </c>
      <c r="I24" s="22">
        <v>-73557353.489999995</v>
      </c>
      <c r="J24" s="7"/>
    </row>
    <row r="25" spans="1:10" ht="25.5" customHeight="1" x14ac:dyDescent="0.25">
      <c r="A25" s="55" t="s">
        <v>341</v>
      </c>
      <c r="B25" s="56" t="s">
        <v>336</v>
      </c>
      <c r="C25" s="57" t="s">
        <v>342</v>
      </c>
      <c r="D25" s="29">
        <v>-454922263</v>
      </c>
      <c r="E25" s="29">
        <v>-454922263</v>
      </c>
      <c r="F25" s="29"/>
      <c r="G25" s="22">
        <v>-348705499.33999997</v>
      </c>
      <c r="H25" s="22">
        <v>-348705499.33999997</v>
      </c>
      <c r="I25" s="22"/>
      <c r="J25" s="7"/>
    </row>
    <row r="26" spans="1:10" ht="25.5" customHeight="1" x14ac:dyDescent="0.25">
      <c r="A26" s="55" t="s">
        <v>343</v>
      </c>
      <c r="B26" s="56" t="s">
        <v>336</v>
      </c>
      <c r="C26" s="57" t="s">
        <v>344</v>
      </c>
      <c r="D26" s="29">
        <v>-86135600</v>
      </c>
      <c r="E26" s="29" t="s">
        <v>21</v>
      </c>
      <c r="F26" s="29">
        <v>-86135600</v>
      </c>
      <c r="G26" s="22">
        <v>-73557353.489999995</v>
      </c>
      <c r="H26" s="22" t="s">
        <v>21</v>
      </c>
      <c r="I26" s="22">
        <v>-73557353.489999995</v>
      </c>
      <c r="J26" s="7"/>
    </row>
    <row r="27" spans="1:10" ht="24.75" customHeight="1" x14ac:dyDescent="0.25">
      <c r="A27" s="52" t="s">
        <v>345</v>
      </c>
      <c r="B27" s="53" t="s">
        <v>346</v>
      </c>
      <c r="C27" s="28" t="s">
        <v>20</v>
      </c>
      <c r="D27" s="29">
        <f>D28</f>
        <v>543502959.17999995</v>
      </c>
      <c r="E27" s="29">
        <v>460415045.88999999</v>
      </c>
      <c r="F27" s="29">
        <v>83087913.290000007</v>
      </c>
      <c r="G27" s="22">
        <f>G28</f>
        <v>415048000.77999997</v>
      </c>
      <c r="H27" s="22">
        <v>344021153.12</v>
      </c>
      <c r="I27" s="22">
        <v>71026847.659999996</v>
      </c>
      <c r="J27" s="7"/>
    </row>
    <row r="28" spans="1:10" ht="15" customHeight="1" x14ac:dyDescent="0.25">
      <c r="A28" s="55" t="s">
        <v>347</v>
      </c>
      <c r="B28" s="56" t="s">
        <v>346</v>
      </c>
      <c r="C28" s="57" t="s">
        <v>348</v>
      </c>
      <c r="D28" s="29">
        <f>D29</f>
        <v>543502959.17999995</v>
      </c>
      <c r="E28" s="29">
        <v>460415045.88999999</v>
      </c>
      <c r="F28" s="29">
        <v>83087913.290000007</v>
      </c>
      <c r="G28" s="22">
        <f>G29</f>
        <v>415048000.77999997</v>
      </c>
      <c r="H28" s="22">
        <v>344021153.12</v>
      </c>
      <c r="I28" s="22">
        <v>71026847.659999996</v>
      </c>
      <c r="J28" s="7"/>
    </row>
    <row r="29" spans="1:10" ht="25.5" customHeight="1" x14ac:dyDescent="0.25">
      <c r="A29" s="55" t="s">
        <v>349</v>
      </c>
      <c r="B29" s="56" t="s">
        <v>346</v>
      </c>
      <c r="C29" s="57" t="s">
        <v>350</v>
      </c>
      <c r="D29" s="29">
        <f>D30+D31</f>
        <v>543502959.17999995</v>
      </c>
      <c r="E29" s="29">
        <v>460415045.88999999</v>
      </c>
      <c r="F29" s="29">
        <v>83087913.290000007</v>
      </c>
      <c r="G29" s="29">
        <f>G30+G31</f>
        <v>415048000.77999997</v>
      </c>
      <c r="H29" s="22">
        <v>344021153.12</v>
      </c>
      <c r="I29" s="22">
        <v>71026847.659999996</v>
      </c>
      <c r="J29" s="7"/>
    </row>
    <row r="30" spans="1:10" ht="25.5" customHeight="1" x14ac:dyDescent="0.25">
      <c r="A30" s="55" t="s">
        <v>351</v>
      </c>
      <c r="B30" s="56" t="s">
        <v>346</v>
      </c>
      <c r="C30" s="57" t="s">
        <v>352</v>
      </c>
      <c r="D30" s="29">
        <v>460415045.88999999</v>
      </c>
      <c r="E30" s="29">
        <v>460415045.88999999</v>
      </c>
      <c r="F30" s="29" t="s">
        <v>21</v>
      </c>
      <c r="G30" s="22">
        <v>344021153.12</v>
      </c>
      <c r="H30" s="22">
        <v>344021153.12</v>
      </c>
      <c r="I30" s="22" t="s">
        <v>21</v>
      </c>
      <c r="J30" s="7"/>
    </row>
    <row r="31" spans="1:10" ht="25.5" customHeight="1" x14ac:dyDescent="0.25">
      <c r="A31" s="55" t="s">
        <v>353</v>
      </c>
      <c r="B31" s="56" t="s">
        <v>346</v>
      </c>
      <c r="C31" s="57" t="s">
        <v>354</v>
      </c>
      <c r="D31" s="29">
        <v>83087913.290000007</v>
      </c>
      <c r="E31" s="29" t="s">
        <v>21</v>
      </c>
      <c r="F31" s="29">
        <v>83087913.290000007</v>
      </c>
      <c r="G31" s="22">
        <v>71026847.659999996</v>
      </c>
      <c r="H31" s="22" t="s">
        <v>21</v>
      </c>
      <c r="I31" s="22">
        <v>71026847.659999996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215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2019-11-29T05:21:13Z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